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340" windowHeight="6795" tabRatio="901"/>
  </bookViews>
  <sheets>
    <sheet name="ORÇAMENTO" sheetId="23" r:id="rId1"/>
    <sheet name="CRONOGRAMA" sheetId="24" r:id="rId2"/>
  </sheets>
  <definedNames>
    <definedName name="_xlnm.Print_Area" localSheetId="0">ORÇAMENTO!$B$1:$K$65</definedName>
    <definedName name="_xlnm.Print_Titles" localSheetId="0">ORÇAMENTO!$3:$7</definedName>
  </definedNames>
  <calcPr calcId="124519"/>
</workbook>
</file>

<file path=xl/calcChain.xml><?xml version="1.0" encoding="utf-8"?>
<calcChain xmlns="http://schemas.openxmlformats.org/spreadsheetml/2006/main">
  <c r="I58" i="23"/>
  <c r="G22"/>
  <c r="G45"/>
  <c r="G46" s="1"/>
  <c r="G29"/>
  <c r="G30" s="1"/>
  <c r="I45"/>
  <c r="I29"/>
  <c r="D29" i="24"/>
  <c r="I55" i="23"/>
  <c r="I54"/>
  <c r="I56" s="1"/>
  <c r="I51"/>
  <c r="I50"/>
  <c r="I49"/>
  <c r="I48"/>
  <c r="I44"/>
  <c r="I43"/>
  <c r="I42"/>
  <c r="I46" s="1"/>
  <c r="I39"/>
  <c r="I38"/>
  <c r="I35"/>
  <c r="I34"/>
  <c r="I33"/>
  <c r="I32"/>
  <c r="I28"/>
  <c r="I27"/>
  <c r="I26"/>
  <c r="I30" s="1"/>
  <c r="I21"/>
  <c r="I20"/>
  <c r="G21"/>
  <c r="G20"/>
  <c r="G23" s="1"/>
  <c r="G17"/>
  <c r="G16"/>
  <c r="G15"/>
  <c r="B21" i="24"/>
  <c r="B20"/>
  <c r="B19"/>
  <c r="B18"/>
  <c r="B17"/>
  <c r="B16"/>
  <c r="B15"/>
  <c r="B14"/>
  <c r="B13"/>
  <c r="G52" i="23"/>
  <c r="I12"/>
  <c r="G12"/>
  <c r="G56"/>
  <c r="I18"/>
  <c r="J56" l="1"/>
  <c r="C21" i="24" s="1"/>
  <c r="E21" s="1"/>
  <c r="I40" i="23"/>
  <c r="I52"/>
  <c r="J52" s="1"/>
  <c r="C20" i="24" s="1"/>
  <c r="E20" s="1"/>
  <c r="I36" i="23"/>
  <c r="G18"/>
  <c r="J18" s="1"/>
  <c r="C14" i="24" s="1"/>
  <c r="E14" s="1"/>
  <c r="J12" i="23"/>
  <c r="I23"/>
  <c r="G36"/>
  <c r="G40" s="1"/>
  <c r="I13"/>
  <c r="G13"/>
  <c r="J40" l="1"/>
  <c r="C18" i="24" s="1"/>
  <c r="E18" s="1"/>
  <c r="J30" i="23"/>
  <c r="C16" i="24" s="1"/>
  <c r="E16" s="1"/>
  <c r="J36" i="23"/>
  <c r="C17" i="24" s="1"/>
  <c r="E17" s="1"/>
  <c r="J23" i="23"/>
  <c r="C15" i="24" s="1"/>
  <c r="E15" s="1"/>
  <c r="J13" i="23"/>
  <c r="C13" i="24" s="1"/>
  <c r="E13" l="1"/>
  <c r="D31" l="1"/>
  <c r="I59" i="23"/>
  <c r="J46"/>
  <c r="C19" i="24" s="1"/>
  <c r="E19" s="1"/>
  <c r="D30" s="1"/>
  <c r="D32" s="1"/>
  <c r="C30" l="1"/>
  <c r="C32" s="1"/>
  <c r="I61" i="23"/>
  <c r="K18" l="1"/>
  <c r="K30"/>
  <c r="K40"/>
  <c r="K52"/>
  <c r="K23"/>
  <c r="K13"/>
  <c r="K56"/>
  <c r="K36"/>
  <c r="K58"/>
  <c r="K46"/>
  <c r="K59"/>
  <c r="K61" l="1"/>
</calcChain>
</file>

<file path=xl/sharedStrings.xml><?xml version="1.0" encoding="utf-8"?>
<sst xmlns="http://schemas.openxmlformats.org/spreadsheetml/2006/main" count="157" uniqueCount="107">
  <si>
    <t>m²</t>
  </si>
  <si>
    <t>m³</t>
  </si>
  <si>
    <t>TOTAL</t>
  </si>
  <si>
    <t>%</t>
  </si>
  <si>
    <t>Material</t>
  </si>
  <si>
    <t>Unitário</t>
  </si>
  <si>
    <t>Total</t>
  </si>
  <si>
    <t>ESPECIFICAÇÕES</t>
  </si>
  <si>
    <t>Serviço</t>
  </si>
  <si>
    <t>PREÇO</t>
  </si>
  <si>
    <t>Unid.</t>
  </si>
  <si>
    <t>Quant.</t>
  </si>
  <si>
    <t>TOTAL GERAL DOS MATERIAIS</t>
  </si>
  <si>
    <t>R$</t>
  </si>
  <si>
    <t xml:space="preserve">TOTAL GERAL DA MÃO DE OBRA </t>
  </si>
  <si>
    <t>LOCAL: XANXERÊ - SC</t>
  </si>
  <si>
    <t>MOVIMENTO DE TERRA</t>
  </si>
  <si>
    <t>INSTALAÇÃO DA OBRA</t>
  </si>
  <si>
    <t>PLANÍLHA  DE  ORÇAMENTO</t>
  </si>
  <si>
    <t/>
  </si>
  <si>
    <t>Item</t>
  </si>
  <si>
    <t>Placa de Obra 2,00 x 1,50 m</t>
  </si>
  <si>
    <t>1.</t>
  </si>
  <si>
    <t>1.1</t>
  </si>
  <si>
    <t>2.</t>
  </si>
  <si>
    <t>2.1</t>
  </si>
  <si>
    <t>2.2</t>
  </si>
  <si>
    <t>3.</t>
  </si>
  <si>
    <t>3.1</t>
  </si>
  <si>
    <t>3.2</t>
  </si>
  <si>
    <t>4.</t>
  </si>
  <si>
    <t>4.1</t>
  </si>
  <si>
    <t>4.2</t>
  </si>
  <si>
    <t>5.</t>
  </si>
  <si>
    <t>5.1</t>
  </si>
  <si>
    <t>5.2</t>
  </si>
  <si>
    <t>6.</t>
  </si>
  <si>
    <t>6.1</t>
  </si>
  <si>
    <t>5.3</t>
  </si>
  <si>
    <t>m</t>
  </si>
  <si>
    <t>Reaterro e compactação mecânica de vala com compactador manual, tipo soquete vibratório, em camadas de  20 cm</t>
  </si>
  <si>
    <t>USO:  COMUNITÁRIO</t>
  </si>
  <si>
    <t>PROPRIETÁRIO: PREFEITURA MUNICIPAL DE XANXERÊ</t>
  </si>
  <si>
    <t>CRONOGRAMA GLOBAL</t>
  </si>
  <si>
    <t>ITEM</t>
  </si>
  <si>
    <t>DISCRIMINAÇÃO</t>
  </si>
  <si>
    <t>Valor</t>
  </si>
  <si>
    <t>Mês 01 - 30 DIAS</t>
  </si>
  <si>
    <t>total</t>
  </si>
  <si>
    <t>em Reais</t>
  </si>
  <si>
    <t>Total simples - %</t>
  </si>
  <si>
    <t>Total simples - R$</t>
  </si>
  <si>
    <t>Total acumulado - %</t>
  </si>
  <si>
    <t>Total acumulado - R$</t>
  </si>
  <si>
    <t>Carimbos e assinaturas:</t>
  </si>
  <si>
    <t>TOTAL GERAL DOS MATERIAIS E MÃO DE OBRA  (BDI -----% INCLUSO)</t>
  </si>
  <si>
    <t xml:space="preserve">OBRA: CONSTRUÇÃO DE SISTEMA DE TRATAMENTO DE EFLUENTE DOMÉSTICO </t>
  </si>
  <si>
    <t>USO:  PÚBLICO</t>
  </si>
  <si>
    <t>BAIRRO: APARECIDA</t>
  </si>
  <si>
    <t>Escavação mecânica</t>
  </si>
  <si>
    <t>REDE DE ESGOTO</t>
  </si>
  <si>
    <t>Tubo PVC DN 150 mm</t>
  </si>
  <si>
    <t>Caixas de inspeção 60 x 60 em concreto c/tampa e fundo</t>
  </si>
  <si>
    <t>Escavação manual de valas até h=1,50m</t>
  </si>
  <si>
    <t>SISTEMA DE TRATAMENTO - ETE 01</t>
  </si>
  <si>
    <t xml:space="preserve">Tubo concreto D = 1,5 m </t>
  </si>
  <si>
    <t>Tampa em Concreto D = 1,5 m</t>
  </si>
  <si>
    <t xml:space="preserve">Tubo concreto D = 1,0 m </t>
  </si>
  <si>
    <t>Tampa em Concreto D = 1,0 m</t>
  </si>
  <si>
    <t>Tubo em concreto D = 1,5 m</t>
  </si>
  <si>
    <t>Tubo em concreto D = 1,0 m</t>
  </si>
  <si>
    <t>4.3</t>
  </si>
  <si>
    <t>Tê PVC 150 mm</t>
  </si>
  <si>
    <t>Calha PVC D 150 mm</t>
  </si>
  <si>
    <t>5.4</t>
  </si>
  <si>
    <t>Pedra Britada Nº 04 para leito filtrante</t>
  </si>
  <si>
    <t>m3</t>
  </si>
  <si>
    <t>FILTRO ANAERÓBIO (duas unidades)</t>
  </si>
  <si>
    <t xml:space="preserve"> TANQUE SÉPTICO (duas unidades)</t>
  </si>
  <si>
    <t>SUMIDOURO ( 01 unidade )</t>
  </si>
  <si>
    <t>Tub PVC 150 mm</t>
  </si>
  <si>
    <t xml:space="preserve"> TANQUE SÉPTICO  - SISTEMA 02 ( 01 unidade)</t>
  </si>
  <si>
    <t>FILTRO ANAERÓBIO - SISTEMA 02 (01  unidades)</t>
  </si>
  <si>
    <t>SUMIDOURO- SISTEMA 02 ( 01 unidade )</t>
  </si>
  <si>
    <t>4.4</t>
  </si>
  <si>
    <t>7.</t>
  </si>
  <si>
    <t>7.1</t>
  </si>
  <si>
    <t>7.2</t>
  </si>
  <si>
    <t>7.3</t>
  </si>
  <si>
    <t>8.</t>
  </si>
  <si>
    <t>8.1</t>
  </si>
  <si>
    <t>8.2</t>
  </si>
  <si>
    <t>8.3</t>
  </si>
  <si>
    <t>8.4</t>
  </si>
  <si>
    <t>9.</t>
  </si>
  <si>
    <t>9.1</t>
  </si>
  <si>
    <t>9.2</t>
  </si>
  <si>
    <t>6.2</t>
  </si>
  <si>
    <t>SISTEMA DE TRATAMENTO DE EFLUENTE DOMÉSTICO - REDE E ETE</t>
  </si>
  <si>
    <t>OBRA: SISTEMA DE ESGOTO SANITÁRIO DA RUA JÃO FERNANDES VIEIRA</t>
  </si>
  <si>
    <t>4.5</t>
  </si>
  <si>
    <t>laje reforçada(armada)p/cob.sistema 01 ( 2,5x2,5 )</t>
  </si>
  <si>
    <t>laje reforçada(armada)p/cob.sistema 02 ( 2,0x2,0 )</t>
  </si>
  <si>
    <t>Xanxere, 04de setembro de 2015</t>
  </si>
  <si>
    <t>3.3</t>
  </si>
  <si>
    <t>Instalação da rede domiciliar no passeio</t>
  </si>
  <si>
    <t>XANXERÊ, 04/09/2015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</si>
</sst>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$ &quot;#,##0.00"/>
    <numFmt numFmtId="166" formatCode="#,##0.000"/>
  </numFmts>
  <fonts count="2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</font>
    <font>
      <b/>
      <sz val="8"/>
      <name val="MS Sans Serif"/>
      <family val="2"/>
    </font>
    <font>
      <b/>
      <sz val="7"/>
      <name val="Arial"/>
      <family val="2"/>
    </font>
    <font>
      <b/>
      <sz val="7"/>
      <name val="MS Sans Serif"/>
      <family val="2"/>
    </font>
    <font>
      <sz val="7"/>
      <name val="Arial"/>
    </font>
    <font>
      <sz val="8"/>
      <color indexed="8"/>
      <name val="Century Gothic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5"/>
      <color indexed="8"/>
      <name val="Century Gothic"/>
    </font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0" fontId="7" fillId="0" borderId="0" applyFont="0" applyFill="0" applyBorder="0" applyAlignment="0" applyProtection="0"/>
  </cellStyleXfs>
  <cellXfs count="238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4" fontId="3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2" fillId="0" borderId="1" xfId="0" applyFont="1" applyBorder="1"/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4" fontId="9" fillId="0" borderId="1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9" fillId="0" borderId="1" xfId="0" applyNumberFormat="1" applyFont="1" applyBorder="1" applyAlignment="1" applyProtection="1">
      <alignment horizontal="left" vertical="center"/>
      <protection locked="0"/>
    </xf>
    <xf numFmtId="0" fontId="5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4" fontId="6" fillId="0" borderId="0" xfId="0" applyNumberFormat="1" applyFont="1" applyBorder="1" applyAlignment="1" applyProtection="1">
      <alignment horizontal="right" vertical="center" wrapText="1"/>
      <protection locked="0"/>
    </xf>
    <xf numFmtId="4" fontId="6" fillId="0" borderId="10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9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/>
      <protection locked="0"/>
    </xf>
    <xf numFmtId="0" fontId="10" fillId="0" borderId="13" xfId="1" applyFont="1" applyBorder="1" applyAlignment="1" applyProtection="1">
      <alignment horizontal="center"/>
      <protection locked="0"/>
    </xf>
    <xf numFmtId="4" fontId="9" fillId="0" borderId="14" xfId="0" applyNumberFormat="1" applyFont="1" applyBorder="1" applyAlignment="1" applyProtection="1">
      <alignment horizontal="center" vertical="center" wrapText="1"/>
      <protection locked="0"/>
    </xf>
    <xf numFmtId="4" fontId="9" fillId="0" borderId="15" xfId="0" applyNumberFormat="1" applyFont="1" applyBorder="1" applyAlignment="1" applyProtection="1">
      <alignment horizontal="center" vertical="center" wrapText="1"/>
      <protection locked="0"/>
    </xf>
    <xf numFmtId="4" fontId="9" fillId="0" borderId="16" xfId="0" applyNumberFormat="1" applyFont="1" applyBorder="1" applyAlignment="1" applyProtection="1">
      <alignment horizontal="left" vertical="center" wrapText="1"/>
      <protection locked="0"/>
    </xf>
    <xf numFmtId="4" fontId="9" fillId="0" borderId="16" xfId="0" applyNumberFormat="1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4" fontId="4" fillId="0" borderId="18" xfId="0" applyNumberFormat="1" applyFont="1" applyBorder="1" applyAlignment="1" applyProtection="1">
      <alignment horizontal="center" vertical="center" wrapText="1"/>
      <protection locked="0"/>
    </xf>
    <xf numFmtId="4" fontId="9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4" fontId="9" fillId="0" borderId="20" xfId="0" applyNumberFormat="1" applyFont="1" applyBorder="1" applyAlignment="1" applyProtection="1">
      <alignment horizontal="left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9" fillId="0" borderId="20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center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2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4" fontId="4" fillId="0" borderId="1" xfId="0" applyNumberFormat="1" applyFont="1" applyBorder="1" applyAlignment="1" applyProtection="1">
      <alignment horizontal="left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NumberFormat="1" applyFont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65" fontId="0" fillId="0" borderId="0" xfId="0" applyNumberFormat="1" applyAlignment="1"/>
    <xf numFmtId="0" fontId="0" fillId="0" borderId="0" xfId="0" applyAlignment="1"/>
    <xf numFmtId="0" fontId="14" fillId="0" borderId="23" xfId="0" applyFont="1" applyBorder="1" applyProtection="1">
      <protection locked="0"/>
    </xf>
    <xf numFmtId="10" fontId="15" fillId="0" borderId="23" xfId="0" applyNumberFormat="1" applyFont="1" applyBorder="1" applyAlignment="1" applyProtection="1">
      <alignment horizontal="center" vertical="center"/>
      <protection locked="0"/>
    </xf>
    <xf numFmtId="10" fontId="15" fillId="0" borderId="24" xfId="0" applyNumberFormat="1" applyFont="1" applyBorder="1" applyAlignment="1" applyProtection="1">
      <alignment horizontal="center" vertical="center"/>
      <protection locked="0"/>
    </xf>
    <xf numFmtId="10" fontId="15" fillId="0" borderId="25" xfId="0" applyNumberFormat="1" applyFont="1" applyBorder="1" applyAlignment="1" applyProtection="1">
      <alignment horizontal="center" vertical="center"/>
      <protection locked="0"/>
    </xf>
    <xf numFmtId="10" fontId="15" fillId="0" borderId="0" xfId="0" applyNumberFormat="1" applyFont="1" applyBorder="1" applyAlignment="1" applyProtection="1">
      <alignment horizontal="center" vertical="center"/>
      <protection locked="0"/>
    </xf>
    <xf numFmtId="10" fontId="15" fillId="2" borderId="26" xfId="0" applyNumberFormat="1" applyFont="1" applyFill="1" applyBorder="1" applyAlignment="1" applyProtection="1">
      <alignment horizontal="center" vertical="center"/>
      <protection locked="0"/>
    </xf>
    <xf numFmtId="10" fontId="15" fillId="2" borderId="27" xfId="0" applyNumberFormat="1" applyFont="1" applyFill="1" applyBorder="1" applyAlignment="1" applyProtection="1">
      <alignment horizontal="center" vertical="center"/>
      <protection locked="0"/>
    </xf>
    <xf numFmtId="9" fontId="15" fillId="2" borderId="27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4" fillId="0" borderId="23" xfId="0" applyFont="1" applyFill="1" applyBorder="1" applyProtection="1">
      <protection locked="0"/>
    </xf>
    <xf numFmtId="10" fontId="15" fillId="0" borderId="23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" fontId="9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right"/>
      <protection locked="0"/>
    </xf>
    <xf numFmtId="4" fontId="0" fillId="0" borderId="0" xfId="0" applyNumberForma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6" fillId="0" borderId="4" xfId="0" applyNumberFormat="1" applyFont="1" applyBorder="1" applyAlignment="1" applyProtection="1">
      <alignment horizontal="left" vertical="center"/>
      <protection locked="0"/>
    </xf>
    <xf numFmtId="4" fontId="6" fillId="0" borderId="4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6" fillId="0" borderId="4" xfId="0" applyNumberFormat="1" applyFont="1" applyBorder="1" applyAlignment="1" applyProtection="1">
      <alignment horizontal="left" vertical="center"/>
      <protection locked="0"/>
    </xf>
    <xf numFmtId="0" fontId="18" fillId="0" borderId="8" xfId="0" applyFont="1" applyBorder="1" applyProtection="1">
      <protection locked="0"/>
    </xf>
    <xf numFmtId="0" fontId="0" fillId="0" borderId="8" xfId="0" applyBorder="1"/>
    <xf numFmtId="0" fontId="0" fillId="0" borderId="9" xfId="0" applyBorder="1"/>
    <xf numFmtId="0" fontId="18" fillId="0" borderId="0" xfId="0" applyFont="1" applyBorder="1" applyProtection="1">
      <protection locked="0"/>
    </xf>
    <xf numFmtId="0" fontId="0" fillId="0" borderId="0" xfId="0" applyBorder="1"/>
    <xf numFmtId="0" fontId="0" fillId="0" borderId="10" xfId="0" applyBorder="1"/>
    <xf numFmtId="4" fontId="1" fillId="0" borderId="0" xfId="0" applyNumberFormat="1" applyFont="1" applyBorder="1" applyAlignment="1" applyProtection="1">
      <alignment horizontal="left" vertical="center"/>
      <protection locked="0"/>
    </xf>
    <xf numFmtId="4" fontId="1" fillId="0" borderId="0" xfId="0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/>
    <xf numFmtId="0" fontId="0" fillId="0" borderId="7" xfId="0" applyBorder="1"/>
    <xf numFmtId="0" fontId="3" fillId="3" borderId="22" xfId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0" fontId="3" fillId="3" borderId="26" xfId="1" applyFont="1" applyFill="1" applyBorder="1" applyAlignment="1" applyProtection="1">
      <alignment horizontal="center" vertical="center"/>
      <protection locked="0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2" fillId="0" borderId="34" xfId="0" applyFont="1" applyFill="1" applyBorder="1" applyAlignment="1">
      <alignment horizontal="center" vertical="center" wrapText="1"/>
    </xf>
    <xf numFmtId="4" fontId="2" fillId="0" borderId="35" xfId="1" applyNumberFormat="1" applyFont="1" applyFill="1" applyBorder="1" applyAlignment="1" applyProtection="1">
      <alignment horizontal="center" vertical="center"/>
      <protection locked="0"/>
    </xf>
    <xf numFmtId="10" fontId="2" fillId="0" borderId="36" xfId="3" applyNumberFormat="1" applyFont="1" applyFill="1" applyBorder="1" applyAlignment="1" applyProtection="1">
      <alignment horizontal="center" vertical="center"/>
      <protection locked="0"/>
    </xf>
    <xf numFmtId="4" fontId="2" fillId="0" borderId="35" xfId="4" applyNumberFormat="1" applyFont="1" applyFill="1" applyBorder="1" applyAlignment="1" applyProtection="1">
      <alignment horizontal="right" vertical="center"/>
      <protection locked="0"/>
    </xf>
    <xf numFmtId="10" fontId="2" fillId="0" borderId="34" xfId="3" applyNumberFormat="1" applyFont="1" applyFill="1" applyBorder="1" applyAlignment="1" applyProtection="1">
      <alignment horizontal="center" vertical="center"/>
      <protection locked="0"/>
    </xf>
    <xf numFmtId="4" fontId="2" fillId="0" borderId="35" xfId="4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23" xfId="1" applyNumberFormat="1" applyFont="1" applyFill="1" applyBorder="1" applyAlignment="1" applyProtection="1">
      <alignment horizontal="center" vertical="center"/>
      <protection locked="0"/>
    </xf>
    <xf numFmtId="10" fontId="2" fillId="0" borderId="37" xfId="3" applyNumberFormat="1" applyFont="1" applyFill="1" applyBorder="1" applyAlignment="1" applyProtection="1">
      <alignment horizontal="center" vertical="center"/>
      <protection locked="0"/>
    </xf>
    <xf numFmtId="4" fontId="2" fillId="0" borderId="23" xfId="4" applyNumberFormat="1" applyFont="1" applyFill="1" applyBorder="1" applyAlignment="1" applyProtection="1">
      <alignment horizontal="right" vertical="center"/>
      <protection locked="0"/>
    </xf>
    <xf numFmtId="10" fontId="2" fillId="0" borderId="18" xfId="1" applyNumberFormat="1" applyFont="1" applyFill="1" applyBorder="1" applyAlignment="1" applyProtection="1">
      <alignment horizontal="center" vertical="center"/>
      <protection locked="0"/>
    </xf>
    <xf numFmtId="10" fontId="2" fillId="0" borderId="23" xfId="1" applyNumberFormat="1" applyFont="1" applyFill="1" applyBorder="1" applyAlignment="1" applyProtection="1">
      <alignment horizontal="center" vertical="center"/>
      <protection locked="0"/>
    </xf>
    <xf numFmtId="10" fontId="2" fillId="0" borderId="18" xfId="3" applyNumberFormat="1" applyFont="1" applyFill="1" applyBorder="1" applyAlignment="1" applyProtection="1">
      <alignment horizontal="center" vertical="center"/>
      <protection locked="0"/>
    </xf>
    <xf numFmtId="43" fontId="2" fillId="0" borderId="23" xfId="2" applyNumberFormat="1" applyFont="1" applyFill="1" applyBorder="1" applyAlignment="1" applyProtection="1">
      <alignment horizontal="center" vertical="center"/>
      <protection locked="0"/>
    </xf>
    <xf numFmtId="4" fontId="2" fillId="0" borderId="23" xfId="4" applyNumberFormat="1" applyFont="1" applyFill="1" applyBorder="1" applyAlignment="1" applyProtection="1">
      <alignment horizontal="center" vertical="center"/>
      <protection locked="0"/>
    </xf>
    <xf numFmtId="4" fontId="2" fillId="0" borderId="23" xfId="1" applyNumberFormat="1" applyFont="1" applyFill="1" applyBorder="1" applyAlignment="1" applyProtection="1">
      <alignment horizontal="right" vertic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4" fontId="2" fillId="0" borderId="25" xfId="1" applyNumberFormat="1" applyFont="1" applyFill="1" applyBorder="1" applyAlignment="1" applyProtection="1">
      <alignment horizontal="center" vertical="center"/>
      <protection locked="0"/>
    </xf>
    <xf numFmtId="10" fontId="2" fillId="0" borderId="3" xfId="3" applyNumberFormat="1" applyFont="1" applyFill="1" applyBorder="1" applyAlignment="1" applyProtection="1">
      <alignment horizontal="center" vertical="center"/>
      <protection locked="0"/>
    </xf>
    <xf numFmtId="4" fontId="2" fillId="0" borderId="25" xfId="4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Fill="1" applyBorder="1" applyAlignment="1" applyProtection="1">
      <alignment horizontal="center" vertical="center"/>
      <protection locked="0"/>
    </xf>
    <xf numFmtId="4" fontId="2" fillId="0" borderId="25" xfId="4" applyNumberFormat="1" applyFont="1" applyFill="1" applyBorder="1" applyAlignment="1" applyProtection="1">
      <alignment horizontal="right" vertical="center"/>
      <protection locked="0"/>
    </xf>
    <xf numFmtId="4" fontId="2" fillId="0" borderId="25" xfId="1" applyNumberFormat="1" applyFont="1" applyFill="1" applyBorder="1" applyAlignment="1" applyProtection="1">
      <alignment horizontal="right" vertical="center"/>
      <protection locked="0"/>
    </xf>
    <xf numFmtId="0" fontId="19" fillId="0" borderId="38" xfId="0" applyFont="1" applyBorder="1"/>
    <xf numFmtId="0" fontId="2" fillId="0" borderId="39" xfId="1" applyFont="1" applyBorder="1" applyProtection="1">
      <protection locked="0"/>
    </xf>
    <xf numFmtId="0" fontId="19" fillId="0" borderId="40" xfId="0" applyFont="1" applyBorder="1"/>
    <xf numFmtId="0" fontId="2" fillId="0" borderId="37" xfId="1" applyFont="1" applyBorder="1" applyProtection="1">
      <protection locked="0"/>
    </xf>
    <xf numFmtId="4" fontId="3" fillId="0" borderId="23" xfId="1" applyNumberFormat="1" applyFont="1" applyBorder="1" applyProtection="1">
      <protection locked="0"/>
    </xf>
    <xf numFmtId="0" fontId="19" fillId="0" borderId="41" xfId="0" applyFont="1" applyBorder="1"/>
    <xf numFmtId="0" fontId="2" fillId="0" borderId="3" xfId="1" applyFont="1" applyBorder="1" applyProtection="1">
      <protection locked="0"/>
    </xf>
    <xf numFmtId="4" fontId="3" fillId="0" borderId="25" xfId="1" applyNumberFormat="1" applyFont="1" applyBorder="1" applyProtection="1">
      <protection locked="0"/>
    </xf>
    <xf numFmtId="0" fontId="2" fillId="0" borderId="22" xfId="1" applyFont="1" applyBorder="1" applyProtection="1">
      <protection locked="0"/>
    </xf>
    <xf numFmtId="0" fontId="2" fillId="0" borderId="8" xfId="1" applyFont="1" applyBorder="1" applyProtection="1">
      <protection locked="0"/>
    </xf>
    <xf numFmtId="0" fontId="2" fillId="0" borderId="4" xfId="1" applyFont="1" applyBorder="1" applyProtection="1">
      <protection locked="0"/>
    </xf>
    <xf numFmtId="14" fontId="3" fillId="0" borderId="0" xfId="1" applyNumberFormat="1" applyFont="1" applyBorder="1" applyProtection="1">
      <protection locked="0"/>
    </xf>
    <xf numFmtId="14" fontId="2" fillId="0" borderId="0" xfId="1" applyNumberFormat="1" applyFont="1" applyBorder="1" applyProtection="1"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5" xfId="1" applyFont="1" applyBorder="1" applyProtection="1">
      <protection locked="0"/>
    </xf>
    <xf numFmtId="14" fontId="2" fillId="0" borderId="6" xfId="1" applyNumberFormat="1" applyFont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4" fontId="2" fillId="0" borderId="2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10" fontId="3" fillId="0" borderId="17" xfId="1" applyNumberFormat="1" applyFont="1" applyBorder="1" applyProtection="1">
      <protection locked="0"/>
    </xf>
    <xf numFmtId="10" fontId="3" fillId="0" borderId="23" xfId="1" applyNumberFormat="1" applyFont="1" applyBorder="1" applyProtection="1">
      <protection locked="0"/>
    </xf>
    <xf numFmtId="166" fontId="2" fillId="0" borderId="23" xfId="4" applyNumberFormat="1" applyFont="1" applyFill="1" applyBorder="1" applyAlignment="1" applyProtection="1">
      <alignment horizontal="right" vertical="center"/>
      <protection locked="0"/>
    </xf>
    <xf numFmtId="4" fontId="6" fillId="0" borderId="4" xfId="0" applyNumberFormat="1" applyFont="1" applyBorder="1" applyAlignment="1" applyProtection="1">
      <alignment horizontal="left" vertical="center"/>
      <protection locked="0"/>
    </xf>
    <xf numFmtId="4" fontId="6" fillId="0" borderId="4" xfId="0" applyNumberFormat="1" applyFont="1" applyBorder="1" applyAlignment="1" applyProtection="1">
      <alignment horizontal="left" vertical="center"/>
      <protection locked="0"/>
    </xf>
    <xf numFmtId="4" fontId="2" fillId="0" borderId="1" xfId="0" applyNumberFormat="1" applyFont="1" applyFill="1" applyBorder="1" applyAlignment="1">
      <alignment vertical="center" wrapText="1"/>
    </xf>
    <xf numFmtId="4" fontId="13" fillId="0" borderId="6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 applyProtection="1">
      <alignment horizontal="center" vertical="center"/>
      <protection locked="0"/>
    </xf>
    <xf numFmtId="4" fontId="3" fillId="0" borderId="28" xfId="0" applyNumberFormat="1" applyFont="1" applyBorder="1" applyAlignment="1" applyProtection="1">
      <alignment horizontal="center" vertical="center"/>
      <protection locked="0"/>
    </xf>
    <xf numFmtId="4" fontId="9" fillId="0" borderId="11" xfId="0" applyNumberFormat="1" applyFont="1" applyBorder="1" applyAlignment="1" applyProtection="1">
      <alignment horizontal="center" vertical="center"/>
      <protection locked="0"/>
    </xf>
    <xf numFmtId="4" fontId="9" fillId="0" borderId="29" xfId="0" applyNumberFormat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4" fontId="6" fillId="0" borderId="22" xfId="0" applyNumberFormat="1" applyFont="1" applyBorder="1" applyAlignment="1" applyProtection="1">
      <alignment horizontal="left" vertical="center" wrapText="1"/>
      <protection locked="0"/>
    </xf>
    <xf numFmtId="4" fontId="6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wrapText="1"/>
    </xf>
    <xf numFmtId="4" fontId="6" fillId="0" borderId="4" xfId="0" applyNumberFormat="1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horizontal="left" vertical="center"/>
      <protection locked="0"/>
    </xf>
    <xf numFmtId="4" fontId="9" fillId="0" borderId="22" xfId="0" applyNumberFormat="1" applyFont="1" applyBorder="1" applyAlignment="1" applyProtection="1">
      <alignment horizontal="left" vertical="center"/>
      <protection locked="0"/>
    </xf>
    <xf numFmtId="4" fontId="9" fillId="0" borderId="8" xfId="0" applyNumberFormat="1" applyFont="1" applyBorder="1" applyAlignment="1" applyProtection="1">
      <alignment horizontal="left" vertical="center"/>
      <protection locked="0"/>
    </xf>
    <xf numFmtId="4" fontId="9" fillId="0" borderId="16" xfId="0" applyNumberFormat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Alignment="1" applyProtection="1">
      <alignment horizontal="center" vertical="center"/>
      <protection locked="0"/>
    </xf>
    <xf numFmtId="4" fontId="3" fillId="2" borderId="30" xfId="0" applyNumberFormat="1" applyFont="1" applyFill="1" applyBorder="1" applyAlignment="1" applyProtection="1">
      <alignment horizontal="center" vertical="center"/>
      <protection locked="0"/>
    </xf>
    <xf numFmtId="4" fontId="3" fillId="2" borderId="31" xfId="0" applyNumberFormat="1" applyFont="1" applyFill="1" applyBorder="1" applyAlignment="1" applyProtection="1">
      <alignment horizontal="center"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32" xfId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2" xfId="0" applyFont="1" applyBorder="1" applyAlignment="1" applyProtection="1">
      <alignment shrinkToFit="1"/>
      <protection locked="0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0" xfId="0" applyAlignment="1">
      <alignment shrinkToFit="1"/>
    </xf>
    <xf numFmtId="0" fontId="0" fillId="0" borderId="10" xfId="0" applyBorder="1" applyAlignment="1">
      <alignment shrinkToFit="1"/>
    </xf>
    <xf numFmtId="4" fontId="6" fillId="2" borderId="30" xfId="0" applyNumberFormat="1" applyFont="1" applyFill="1" applyBorder="1" applyAlignment="1" applyProtection="1">
      <alignment horizontal="center" vertical="center"/>
      <protection locked="0"/>
    </xf>
    <xf numFmtId="4" fontId="6" fillId="2" borderId="21" xfId="0" applyNumberFormat="1" applyFont="1" applyFill="1" applyBorder="1" applyAlignment="1" applyProtection="1">
      <alignment horizontal="center" vertical="center"/>
      <protection locked="0"/>
    </xf>
    <xf numFmtId="4" fontId="3" fillId="0" borderId="30" xfId="0" applyNumberFormat="1" applyFont="1" applyFill="1" applyBorder="1" applyAlignment="1" applyProtection="1">
      <alignment horizontal="left" vertical="center"/>
      <protection locked="0"/>
    </xf>
    <xf numFmtId="4" fontId="3" fillId="0" borderId="21" xfId="0" applyNumberFormat="1" applyFont="1" applyFill="1" applyBorder="1" applyAlignment="1" applyProtection="1">
      <alignment horizontal="left" vertical="center"/>
      <protection locked="0"/>
    </xf>
    <xf numFmtId="4" fontId="9" fillId="0" borderId="30" xfId="0" applyNumberFormat="1" applyFont="1" applyBorder="1" applyAlignment="1" applyProtection="1">
      <alignment horizontal="left" vertical="center"/>
      <protection locked="0"/>
    </xf>
    <xf numFmtId="4" fontId="9" fillId="0" borderId="21" xfId="0" applyNumberFormat="1" applyFont="1" applyBorder="1" applyAlignment="1" applyProtection="1">
      <alignment horizontal="left" vertical="center"/>
      <protection locked="0"/>
    </xf>
    <xf numFmtId="0" fontId="3" fillId="3" borderId="22" xfId="1" applyFont="1" applyFill="1" applyBorder="1" applyAlignment="1" applyProtection="1">
      <alignment horizontal="center" vertical="center"/>
      <protection locked="0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3" fillId="3" borderId="26" xfId="1" applyFont="1" applyFill="1" applyBorder="1" applyAlignment="1" applyProtection="1">
      <alignment horizontal="center" vertical="center"/>
      <protection locked="0"/>
    </xf>
    <xf numFmtId="0" fontId="3" fillId="3" borderId="33" xfId="1" applyFont="1" applyFill="1" applyBorder="1" applyAlignment="1" applyProtection="1">
      <alignment horizontal="center" vertical="center"/>
      <protection locked="0"/>
    </xf>
    <xf numFmtId="10" fontId="3" fillId="0" borderId="15" xfId="3" applyNumberFormat="1" applyFont="1" applyFill="1" applyBorder="1" applyAlignment="1" applyProtection="1">
      <alignment horizontal="center" vertical="center"/>
      <protection locked="0"/>
    </xf>
    <xf numFmtId="10" fontId="3" fillId="0" borderId="17" xfId="3" applyNumberFormat="1" applyFont="1" applyFill="1" applyBorder="1" applyAlignment="1" applyProtection="1">
      <alignment horizontal="center" vertical="center"/>
      <protection locked="0"/>
    </xf>
    <xf numFmtId="10" fontId="3" fillId="0" borderId="15" xfId="3" applyNumberFormat="1" applyFont="1" applyFill="1" applyBorder="1" applyAlignment="1" applyProtection="1">
      <alignment horizontal="right" vertical="center"/>
      <protection locked="0"/>
    </xf>
    <xf numFmtId="10" fontId="3" fillId="0" borderId="17" xfId="3" applyNumberFormat="1" applyFont="1" applyFill="1" applyBorder="1" applyAlignment="1" applyProtection="1">
      <alignment horizontal="right" vertical="center"/>
      <protection locked="0"/>
    </xf>
    <xf numFmtId="10" fontId="3" fillId="0" borderId="18" xfId="1" applyNumberFormat="1" applyFont="1" applyBorder="1" applyAlignment="1" applyProtection="1">
      <alignment horizontal="right"/>
      <protection locked="0"/>
    </xf>
    <xf numFmtId="0" fontId="3" fillId="0" borderId="23" xfId="1" applyFont="1" applyBorder="1" applyAlignment="1" applyProtection="1">
      <alignment horizontal="right"/>
      <protection locked="0"/>
    </xf>
    <xf numFmtId="4" fontId="3" fillId="0" borderId="40" xfId="1" applyNumberFormat="1" applyFont="1" applyBorder="1" applyAlignment="1" applyProtection="1">
      <alignment horizontal="center"/>
      <protection locked="0"/>
    </xf>
    <xf numFmtId="4" fontId="3" fillId="0" borderId="42" xfId="1" applyNumberFormat="1" applyFont="1" applyBorder="1" applyAlignment="1" applyProtection="1">
      <alignment horizontal="center"/>
      <protection locked="0"/>
    </xf>
    <xf numFmtId="4" fontId="3" fillId="0" borderId="18" xfId="1" applyNumberFormat="1" applyFont="1" applyBorder="1" applyAlignment="1" applyProtection="1">
      <alignment horizontal="center"/>
      <protection locked="0"/>
    </xf>
    <xf numFmtId="0" fontId="3" fillId="0" borderId="23" xfId="1" applyFont="1" applyBorder="1" applyAlignment="1" applyProtection="1">
      <alignment horizontal="center"/>
      <protection locked="0"/>
    </xf>
    <xf numFmtId="4" fontId="3" fillId="0" borderId="18" xfId="1" applyNumberFormat="1" applyFont="1" applyBorder="1" applyAlignment="1" applyProtection="1">
      <alignment horizontal="right"/>
      <protection locked="0"/>
    </xf>
    <xf numFmtId="0" fontId="13" fillId="0" borderId="6" xfId="0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left"/>
      <protection locked="0"/>
    </xf>
    <xf numFmtId="4" fontId="6" fillId="0" borderId="5" xfId="0" applyNumberFormat="1" applyFont="1" applyBorder="1" applyAlignment="1" applyProtection="1">
      <alignment horizontal="center" vertical="center"/>
      <protection locked="0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4" fontId="6" fillId="0" borderId="7" xfId="0" applyNumberFormat="1" applyFont="1" applyBorder="1" applyAlignment="1" applyProtection="1">
      <alignment horizontal="center" vertical="center"/>
      <protection locked="0"/>
    </xf>
    <xf numFmtId="4" fontId="3" fillId="0" borderId="19" xfId="1" applyNumberFormat="1" applyFont="1" applyBorder="1" applyAlignment="1" applyProtection="1">
      <alignment horizontal="center"/>
      <protection locked="0"/>
    </xf>
    <xf numFmtId="0" fontId="3" fillId="0" borderId="25" xfId="1" applyFont="1" applyBorder="1" applyAlignment="1" applyProtection="1">
      <alignment horizontal="center"/>
      <protection locked="0"/>
    </xf>
    <xf numFmtId="4" fontId="3" fillId="0" borderId="19" xfId="1" applyNumberFormat="1" applyFont="1" applyBorder="1" applyAlignment="1" applyProtection="1">
      <alignment horizontal="right"/>
      <protection locked="0"/>
    </xf>
    <xf numFmtId="0" fontId="3" fillId="0" borderId="25" xfId="1" applyFont="1" applyBorder="1" applyAlignment="1" applyProtection="1">
      <alignment horizontal="right"/>
      <protection locked="0"/>
    </xf>
    <xf numFmtId="10" fontId="3" fillId="0" borderId="18" xfId="1" applyNumberFormat="1" applyFont="1" applyBorder="1" applyAlignment="1" applyProtection="1">
      <alignment horizontal="center"/>
      <protection locked="0"/>
    </xf>
  </cellXfs>
  <cellStyles count="5">
    <cellStyle name="Normal" xfId="0" builtinId="0"/>
    <cellStyle name="Normal_CMEI - Orçamento e Cronograma" xfId="1"/>
    <cellStyle name="Porcentagem" xfId="3" builtinId="5"/>
    <cellStyle name="Separador de milhares" xfId="2" builtinId="3"/>
    <cellStyle name="Separador de milhares_CMEI - Orçamento e Cronograma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275165</xdr:colOff>
      <xdr:row>2</xdr:row>
      <xdr:rowOff>50413</xdr:rowOff>
    </xdr:from>
    <xdr:to>
      <xdr:col>10</xdr:col>
      <xdr:colOff>309383</xdr:colOff>
      <xdr:row>6</xdr:row>
      <xdr:rowOff>79022</xdr:rowOff>
    </xdr:to>
    <xdr:pic>
      <xdr:nvPicPr>
        <xdr:cNvPr id="2065" name="Imagem 1" descr="Bandeira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2721" y="424357"/>
          <a:ext cx="1170162" cy="720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24848</xdr:colOff>
      <xdr:row>2</xdr:row>
      <xdr:rowOff>24847</xdr:rowOff>
    </xdr:from>
    <xdr:to>
      <xdr:col>12</xdr:col>
      <xdr:colOff>399206</xdr:colOff>
      <xdr:row>7</xdr:row>
      <xdr:rowOff>45553</xdr:rowOff>
    </xdr:to>
    <xdr:pic>
      <xdr:nvPicPr>
        <xdr:cNvPr id="3" name="Imagem 1" descr="Bandeira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24847"/>
          <a:ext cx="139311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topLeftCell="F25" zoomScale="135" zoomScaleNormal="135" zoomScaleSheetLayoutView="100" workbookViewId="0">
      <selection activeCell="H19" sqref="H19"/>
    </sheetView>
  </sheetViews>
  <sheetFormatPr defaultRowHeight="12.75"/>
  <cols>
    <col min="1" max="1" width="0.42578125" hidden="1" customWidth="1"/>
    <col min="2" max="2" width="4" customWidth="1"/>
    <col min="3" max="3" width="43.7109375" customWidth="1"/>
    <col min="4" max="4" width="3.85546875" customWidth="1"/>
    <col min="5" max="5" width="6.28515625" customWidth="1"/>
    <col min="6" max="6" width="6.140625" customWidth="1"/>
    <col min="7" max="8" width="7.5703125" customWidth="1"/>
    <col min="9" max="9" width="8.42578125" customWidth="1"/>
    <col min="10" max="10" width="8.5703125" customWidth="1"/>
    <col min="11" max="11" width="5.140625" customWidth="1"/>
    <col min="12" max="12" width="13" customWidth="1"/>
    <col min="13" max="13" width="12" hidden="1" customWidth="1"/>
    <col min="15" max="15" width="7.85546875" customWidth="1"/>
  </cols>
  <sheetData>
    <row r="1" spans="2:14" ht="1.5" customHeight="1"/>
    <row r="2" spans="2:14" s="2" customFormat="1" ht="27.75" customHeight="1" thickBot="1">
      <c r="B2" s="171" t="s">
        <v>18</v>
      </c>
      <c r="C2" s="171"/>
      <c r="D2" s="171"/>
      <c r="E2" s="171"/>
      <c r="F2" s="171"/>
      <c r="G2" s="171"/>
      <c r="H2" s="171"/>
      <c r="I2" s="171"/>
      <c r="J2" s="171"/>
      <c r="K2" s="171"/>
    </row>
    <row r="3" spans="2:14" s="2" customFormat="1" ht="15" customHeight="1">
      <c r="B3" s="178" t="s">
        <v>42</v>
      </c>
      <c r="C3" s="179"/>
      <c r="D3" s="179"/>
      <c r="E3" s="179"/>
      <c r="F3" s="179"/>
      <c r="G3" s="179"/>
      <c r="H3" s="180"/>
      <c r="I3" s="180"/>
      <c r="J3" s="22"/>
      <c r="K3" s="23"/>
    </row>
    <row r="4" spans="2:14" s="2" customFormat="1" ht="15" customHeight="1">
      <c r="B4" s="99" t="s">
        <v>56</v>
      </c>
      <c r="C4" s="100"/>
      <c r="D4" s="100"/>
      <c r="E4" s="100"/>
      <c r="F4" s="100"/>
      <c r="G4" s="100"/>
      <c r="H4" s="100"/>
      <c r="I4" s="100"/>
      <c r="J4" s="24"/>
      <c r="K4" s="25"/>
      <c r="L4" s="8"/>
    </row>
    <row r="5" spans="2:14" s="2" customFormat="1" ht="12" customHeight="1">
      <c r="B5" s="181" t="s">
        <v>57</v>
      </c>
      <c r="C5" s="182"/>
      <c r="D5" s="182"/>
      <c r="E5" s="182"/>
      <c r="F5" s="172"/>
      <c r="G5" s="172"/>
      <c r="H5" s="172"/>
      <c r="I5" s="172"/>
      <c r="J5" s="24"/>
      <c r="K5" s="25"/>
    </row>
    <row r="6" spans="2:14" s="2" customFormat="1" ht="12" customHeight="1">
      <c r="B6" s="98" t="s">
        <v>15</v>
      </c>
      <c r="C6" s="83"/>
      <c r="D6" s="172"/>
      <c r="E6" s="172"/>
      <c r="F6" s="172"/>
      <c r="G6" s="172"/>
      <c r="H6" s="172"/>
      <c r="I6" s="172"/>
      <c r="J6" s="24"/>
      <c r="K6" s="25"/>
    </row>
    <row r="7" spans="2:14" s="2" customFormat="1" ht="12" customHeight="1">
      <c r="B7" s="168" t="s">
        <v>58</v>
      </c>
      <c r="C7" s="83"/>
      <c r="D7" s="97"/>
      <c r="E7" s="97"/>
      <c r="F7" s="97"/>
      <c r="G7" s="97"/>
      <c r="H7" s="97"/>
      <c r="I7" s="97"/>
      <c r="J7" s="24"/>
      <c r="K7" s="25"/>
    </row>
    <row r="8" spans="2:14" ht="6" customHeight="1" thickBot="1">
      <c r="B8" s="26"/>
      <c r="C8" s="26"/>
      <c r="D8" s="26"/>
      <c r="E8" s="26"/>
      <c r="F8" s="26"/>
      <c r="G8" s="26"/>
      <c r="H8" s="16"/>
      <c r="I8" s="16"/>
      <c r="J8" s="16"/>
      <c r="K8" s="16"/>
    </row>
    <row r="9" spans="2:14" ht="9" customHeight="1">
      <c r="B9" s="173" t="s">
        <v>20</v>
      </c>
      <c r="C9" s="175" t="s">
        <v>7</v>
      </c>
      <c r="D9" s="185" t="s">
        <v>10</v>
      </c>
      <c r="E9" s="185" t="s">
        <v>11</v>
      </c>
      <c r="F9" s="177" t="s">
        <v>8</v>
      </c>
      <c r="G9" s="177"/>
      <c r="H9" s="177" t="s">
        <v>4</v>
      </c>
      <c r="I9" s="191"/>
      <c r="J9" s="27" t="s">
        <v>9</v>
      </c>
      <c r="K9" s="189" t="s">
        <v>3</v>
      </c>
      <c r="L9" s="7"/>
    </row>
    <row r="10" spans="2:14" ht="10.5" customHeight="1" thickBot="1">
      <c r="B10" s="174"/>
      <c r="C10" s="176"/>
      <c r="D10" s="186"/>
      <c r="E10" s="186"/>
      <c r="F10" s="28" t="s">
        <v>5</v>
      </c>
      <c r="G10" s="28" t="s">
        <v>6</v>
      </c>
      <c r="H10" s="28" t="s">
        <v>5</v>
      </c>
      <c r="I10" s="29" t="s">
        <v>6</v>
      </c>
      <c r="J10" s="30" t="s">
        <v>2</v>
      </c>
      <c r="K10" s="190"/>
      <c r="L10" s="7"/>
      <c r="M10" s="9" t="s">
        <v>5</v>
      </c>
    </row>
    <row r="11" spans="2:14" ht="12" customHeight="1">
      <c r="B11" s="31" t="s">
        <v>22</v>
      </c>
      <c r="C11" s="32" t="s">
        <v>17</v>
      </c>
      <c r="D11" s="33"/>
      <c r="E11" s="33"/>
      <c r="F11" s="33"/>
      <c r="G11" s="33"/>
      <c r="H11" s="34"/>
      <c r="I11" s="34"/>
      <c r="J11" s="34"/>
      <c r="K11" s="35"/>
      <c r="M11" s="6"/>
    </row>
    <row r="12" spans="2:14" s="2" customFormat="1" ht="12" customHeight="1">
      <c r="B12" s="36" t="s">
        <v>23</v>
      </c>
      <c r="C12" s="18" t="s">
        <v>21</v>
      </c>
      <c r="D12" s="19" t="s">
        <v>0</v>
      </c>
      <c r="E12" s="11">
        <v>1</v>
      </c>
      <c r="F12" s="11">
        <v>100</v>
      </c>
      <c r="G12" s="11">
        <f>E12*F12</f>
        <v>100</v>
      </c>
      <c r="H12" s="11">
        <v>353.17</v>
      </c>
      <c r="I12" s="11">
        <f>H12*E12</f>
        <v>353.17</v>
      </c>
      <c r="J12" s="11">
        <f>G12+I12</f>
        <v>453.17</v>
      </c>
      <c r="K12" s="68"/>
      <c r="L12" s="84"/>
      <c r="M12" s="1"/>
      <c r="N12" s="92"/>
    </row>
    <row r="13" spans="2:14" s="2" customFormat="1" ht="12" customHeight="1">
      <c r="B13" s="36"/>
      <c r="C13" s="21" t="s">
        <v>2</v>
      </c>
      <c r="D13" s="19"/>
      <c r="E13" s="11"/>
      <c r="F13" s="11"/>
      <c r="G13" s="12">
        <f>SUM(G12:G12)</f>
        <v>100</v>
      </c>
      <c r="H13" s="11"/>
      <c r="I13" s="12">
        <f>SUM(I12:I12)</f>
        <v>353.17</v>
      </c>
      <c r="J13" s="12">
        <f>G13+I13</f>
        <v>453.17</v>
      </c>
      <c r="K13" s="69">
        <f>J13/I61</f>
        <v>1.6479861926562301E-2</v>
      </c>
      <c r="L13" s="84"/>
      <c r="M13" s="1"/>
      <c r="N13" s="92"/>
    </row>
    <row r="14" spans="2:14" ht="12" customHeight="1">
      <c r="B14" s="37" t="s">
        <v>24</v>
      </c>
      <c r="C14" s="14" t="s">
        <v>16</v>
      </c>
      <c r="D14" s="13"/>
      <c r="E14" s="13"/>
      <c r="F14" s="11"/>
      <c r="G14" s="13"/>
      <c r="H14" s="11"/>
      <c r="I14" s="15"/>
      <c r="J14" s="15"/>
      <c r="K14" s="68"/>
      <c r="L14" s="85"/>
      <c r="M14" s="3"/>
      <c r="N14" s="93"/>
    </row>
    <row r="15" spans="2:14" s="2" customFormat="1" ht="12" customHeight="1">
      <c r="B15" s="36" t="s">
        <v>25</v>
      </c>
      <c r="C15" s="18" t="s">
        <v>63</v>
      </c>
      <c r="D15" s="19" t="s">
        <v>1</v>
      </c>
      <c r="E15" s="11">
        <v>40</v>
      </c>
      <c r="F15" s="11">
        <v>55</v>
      </c>
      <c r="G15" s="11">
        <f>E15*F15</f>
        <v>2200</v>
      </c>
      <c r="H15" s="11"/>
      <c r="I15" s="11"/>
      <c r="J15" s="11"/>
      <c r="K15" s="69"/>
      <c r="L15" s="84"/>
      <c r="M15" s="1"/>
      <c r="N15" s="92"/>
    </row>
    <row r="16" spans="2:14" s="2" customFormat="1" ht="12" customHeight="1">
      <c r="B16" s="36" t="s">
        <v>25</v>
      </c>
      <c r="C16" s="18" t="s">
        <v>59</v>
      </c>
      <c r="D16" s="19" t="s">
        <v>1</v>
      </c>
      <c r="E16" s="11">
        <v>80</v>
      </c>
      <c r="F16" s="11">
        <v>25</v>
      </c>
      <c r="G16" s="11">
        <f>E16*F16</f>
        <v>2000</v>
      </c>
      <c r="H16" s="11"/>
      <c r="I16" s="11"/>
      <c r="J16" s="11"/>
      <c r="K16" s="69"/>
      <c r="L16" s="84"/>
      <c r="M16" s="1"/>
      <c r="N16" s="92"/>
    </row>
    <row r="17" spans="2:14" s="2" customFormat="1" ht="12" customHeight="1">
      <c r="B17" s="36" t="s">
        <v>26</v>
      </c>
      <c r="C17" s="59" t="s">
        <v>40</v>
      </c>
      <c r="D17" s="19" t="s">
        <v>1</v>
      </c>
      <c r="E17" s="11">
        <v>80</v>
      </c>
      <c r="F17" s="11">
        <v>38</v>
      </c>
      <c r="G17" s="11">
        <f>E17*F17</f>
        <v>3040</v>
      </c>
      <c r="H17" s="11"/>
      <c r="I17" s="11"/>
      <c r="J17" s="11"/>
      <c r="K17" s="69"/>
      <c r="L17" s="84"/>
      <c r="M17" s="1"/>
      <c r="N17" s="92"/>
    </row>
    <row r="18" spans="2:14" s="2" customFormat="1" ht="12" customHeight="1">
      <c r="B18" s="36"/>
      <c r="C18" s="21" t="s">
        <v>2</v>
      </c>
      <c r="D18" s="19"/>
      <c r="E18" s="11"/>
      <c r="F18" s="11"/>
      <c r="G18" s="12">
        <f>SUM(G15:G17)</f>
        <v>7240</v>
      </c>
      <c r="H18" s="11"/>
      <c r="I18" s="12">
        <f>SUM(I15:I17)</f>
        <v>0</v>
      </c>
      <c r="J18" s="12">
        <f>G18+I18</f>
        <v>7240</v>
      </c>
      <c r="K18" s="69">
        <f>J18/I61</f>
        <v>0.26328795010329686</v>
      </c>
      <c r="L18" s="84"/>
      <c r="M18" s="1"/>
      <c r="N18" s="92"/>
    </row>
    <row r="19" spans="2:14" ht="12" customHeight="1">
      <c r="B19" s="37" t="s">
        <v>27</v>
      </c>
      <c r="C19" s="14" t="s">
        <v>60</v>
      </c>
      <c r="D19" s="13"/>
      <c r="E19" s="82" t="s">
        <v>19</v>
      </c>
      <c r="F19" s="80"/>
      <c r="G19" s="79"/>
      <c r="H19" s="80"/>
      <c r="I19" s="81"/>
      <c r="J19" s="81"/>
      <c r="K19" s="77"/>
      <c r="L19" s="86"/>
      <c r="M19" s="17"/>
      <c r="N19" s="94"/>
    </row>
    <row r="20" spans="2:14" s="2" customFormat="1" ht="12" customHeight="1">
      <c r="B20" s="36" t="s">
        <v>28</v>
      </c>
      <c r="C20" s="63" t="s">
        <v>61</v>
      </c>
      <c r="D20" s="19" t="s">
        <v>39</v>
      </c>
      <c r="E20" s="11">
        <v>60</v>
      </c>
      <c r="F20" s="11"/>
      <c r="G20" s="11">
        <f>E20*F20</f>
        <v>0</v>
      </c>
      <c r="H20" s="11">
        <v>35</v>
      </c>
      <c r="I20" s="11">
        <f>H20*E20</f>
        <v>2100</v>
      </c>
      <c r="J20" s="11"/>
      <c r="K20" s="68"/>
      <c r="L20" s="87"/>
      <c r="M20" s="20"/>
      <c r="N20" s="92"/>
    </row>
    <row r="21" spans="2:14" s="2" customFormat="1" ht="12" customHeight="1">
      <c r="B21" s="36" t="s">
        <v>29</v>
      </c>
      <c r="C21" s="18" t="s">
        <v>62</v>
      </c>
      <c r="D21" s="19" t="s">
        <v>10</v>
      </c>
      <c r="E21" s="11">
        <v>7</v>
      </c>
      <c r="F21" s="11"/>
      <c r="G21" s="11">
        <f>E21*F21</f>
        <v>0</v>
      </c>
      <c r="H21" s="11">
        <v>250</v>
      </c>
      <c r="I21" s="11">
        <f>H21*E21</f>
        <v>1750</v>
      </c>
      <c r="J21" s="11"/>
      <c r="K21" s="78"/>
      <c r="L21" s="88"/>
      <c r="M21" s="1"/>
      <c r="N21" s="92"/>
    </row>
    <row r="22" spans="2:14" s="2" customFormat="1" ht="12" customHeight="1">
      <c r="B22" s="36" t="s">
        <v>104</v>
      </c>
      <c r="C22" s="18" t="s">
        <v>105</v>
      </c>
      <c r="D22" s="19" t="s">
        <v>10</v>
      </c>
      <c r="E22" s="11">
        <v>7</v>
      </c>
      <c r="F22" s="11">
        <v>110</v>
      </c>
      <c r="G22" s="11">
        <f>E22*F22</f>
        <v>770</v>
      </c>
      <c r="H22" s="11"/>
      <c r="I22" s="11"/>
      <c r="J22" s="11"/>
      <c r="K22" s="78"/>
      <c r="L22" s="88"/>
      <c r="M22" s="1"/>
      <c r="N22" s="92"/>
    </row>
    <row r="23" spans="2:14" s="2" customFormat="1" ht="12" customHeight="1">
      <c r="B23" s="36"/>
      <c r="C23" s="21" t="s">
        <v>2</v>
      </c>
      <c r="D23" s="19"/>
      <c r="E23" s="11"/>
      <c r="F23" s="11"/>
      <c r="G23" s="12">
        <f>SUM(G20:G22)</f>
        <v>770</v>
      </c>
      <c r="H23" s="11"/>
      <c r="I23" s="12">
        <f>ROUNDUP((SUM(I20:I21)),2)</f>
        <v>3850</v>
      </c>
      <c r="J23" s="12">
        <f t="shared" ref="J23" si="0">G23+I23</f>
        <v>4620</v>
      </c>
      <c r="K23" s="69">
        <f>J23/I61</f>
        <v>0.16800971401619222</v>
      </c>
      <c r="L23" s="89"/>
      <c r="M23" s="20"/>
      <c r="N23" s="95"/>
    </row>
    <row r="24" spans="2:14" s="2" customFormat="1" ht="12" customHeight="1">
      <c r="B24" s="37" t="s">
        <v>30</v>
      </c>
      <c r="C24" s="21" t="s">
        <v>64</v>
      </c>
      <c r="D24" s="19"/>
      <c r="E24" s="11"/>
      <c r="F24" s="11"/>
      <c r="G24" s="12"/>
      <c r="H24" s="11"/>
      <c r="I24" s="12"/>
      <c r="J24" s="12"/>
      <c r="K24" s="69"/>
      <c r="L24" s="89"/>
      <c r="M24" s="20"/>
      <c r="N24" s="95"/>
    </row>
    <row r="25" spans="2:14" ht="12" customHeight="1">
      <c r="B25" s="36" t="s">
        <v>31</v>
      </c>
      <c r="C25" s="14" t="s">
        <v>78</v>
      </c>
      <c r="D25" s="13"/>
      <c r="E25" s="13"/>
      <c r="F25" s="11"/>
      <c r="G25" s="13"/>
      <c r="H25" s="11"/>
      <c r="I25" s="15"/>
      <c r="J25" s="15"/>
      <c r="K25" s="68"/>
      <c r="L25" s="85"/>
      <c r="M25" s="3"/>
      <c r="N25" s="93"/>
    </row>
    <row r="26" spans="2:14" ht="12" customHeight="1">
      <c r="B26" s="36" t="s">
        <v>32</v>
      </c>
      <c r="C26" s="18" t="s">
        <v>67</v>
      </c>
      <c r="D26" s="19" t="s">
        <v>10</v>
      </c>
      <c r="E26" s="11">
        <v>4</v>
      </c>
      <c r="F26" s="11"/>
      <c r="G26" s="11"/>
      <c r="H26" s="11">
        <v>300</v>
      </c>
      <c r="I26" s="11">
        <f>H26*E26</f>
        <v>1200</v>
      </c>
      <c r="J26" s="11"/>
      <c r="K26" s="69"/>
      <c r="L26" s="88"/>
      <c r="M26" s="1"/>
      <c r="N26" s="92"/>
    </row>
    <row r="27" spans="2:14" s="2" customFormat="1" ht="12" customHeight="1">
      <c r="B27" s="36" t="s">
        <v>71</v>
      </c>
      <c r="C27" s="59" t="s">
        <v>68</v>
      </c>
      <c r="D27" s="19" t="s">
        <v>10</v>
      </c>
      <c r="E27" s="11">
        <v>2</v>
      </c>
      <c r="F27" s="11"/>
      <c r="G27" s="11"/>
      <c r="H27" s="11">
        <v>50</v>
      </c>
      <c r="I27" s="11">
        <f>H27*E27</f>
        <v>100</v>
      </c>
      <c r="J27" s="11"/>
      <c r="K27" s="69"/>
      <c r="L27" s="88"/>
      <c r="M27" s="1"/>
      <c r="N27" s="92"/>
    </row>
    <row r="28" spans="2:14" s="2" customFormat="1" ht="12" customHeight="1">
      <c r="B28" s="36" t="s">
        <v>84</v>
      </c>
      <c r="C28" s="59" t="s">
        <v>72</v>
      </c>
      <c r="D28" s="19" t="s">
        <v>10</v>
      </c>
      <c r="E28" s="11">
        <v>2</v>
      </c>
      <c r="F28" s="11"/>
      <c r="G28" s="11"/>
      <c r="H28" s="11">
        <v>60.84</v>
      </c>
      <c r="I28" s="11">
        <f>H28*E28</f>
        <v>121.68</v>
      </c>
      <c r="J28" s="11"/>
      <c r="K28" s="69"/>
      <c r="L28" s="88"/>
      <c r="M28" s="1"/>
      <c r="N28" s="92"/>
    </row>
    <row r="29" spans="2:14" s="2" customFormat="1" ht="12" customHeight="1">
      <c r="B29" s="36" t="s">
        <v>100</v>
      </c>
      <c r="C29" s="59" t="s">
        <v>101</v>
      </c>
      <c r="D29" s="19" t="s">
        <v>1</v>
      </c>
      <c r="E29" s="11">
        <v>6.25</v>
      </c>
      <c r="F29" s="11">
        <v>100</v>
      </c>
      <c r="G29" s="11">
        <f>E29*F29</f>
        <v>625</v>
      </c>
      <c r="H29" s="11">
        <v>180</v>
      </c>
      <c r="I29" s="11">
        <f>H29*E29</f>
        <v>1125</v>
      </c>
      <c r="J29" s="11"/>
      <c r="K29" s="69"/>
      <c r="L29" s="88"/>
      <c r="M29" s="1"/>
      <c r="N29" s="92"/>
    </row>
    <row r="30" spans="2:14" s="2" customFormat="1" ht="12" customHeight="1">
      <c r="B30" s="36"/>
      <c r="C30" s="21" t="s">
        <v>2</v>
      </c>
      <c r="D30" s="19"/>
      <c r="E30" s="11"/>
      <c r="F30" s="11"/>
      <c r="G30" s="12">
        <f>SUM(G26:G29)</f>
        <v>625</v>
      </c>
      <c r="H30" s="11"/>
      <c r="I30" s="12">
        <f>SUM(I26:I29)</f>
        <v>2546.6800000000003</v>
      </c>
      <c r="J30" s="12">
        <f t="shared" ref="J30" si="1">G30+I30</f>
        <v>3171.6800000000003</v>
      </c>
      <c r="K30" s="69">
        <f>J30/I61</f>
        <v>0.1153404869590642</v>
      </c>
      <c r="L30" s="84"/>
      <c r="M30" s="1"/>
      <c r="N30" s="92"/>
    </row>
    <row r="31" spans="2:14" ht="12" customHeight="1">
      <c r="B31" s="37" t="s">
        <v>33</v>
      </c>
      <c r="C31" s="14" t="s">
        <v>77</v>
      </c>
      <c r="D31" s="13"/>
      <c r="E31" s="13"/>
      <c r="F31" s="11"/>
      <c r="G31" s="13"/>
      <c r="H31" s="11"/>
      <c r="I31" s="15"/>
      <c r="J31" s="15"/>
      <c r="K31" s="68"/>
      <c r="L31" s="86"/>
      <c r="M31" s="17"/>
      <c r="N31" s="94"/>
    </row>
    <row r="32" spans="2:14" s="2" customFormat="1" ht="12" customHeight="1">
      <c r="B32" s="36" t="s">
        <v>34</v>
      </c>
      <c r="C32" s="59" t="s">
        <v>70</v>
      </c>
      <c r="D32" s="19" t="s">
        <v>10</v>
      </c>
      <c r="E32" s="11">
        <v>4</v>
      </c>
      <c r="F32" s="11"/>
      <c r="G32" s="11"/>
      <c r="H32" s="11">
        <v>300</v>
      </c>
      <c r="I32" s="11">
        <f>H32*E32</f>
        <v>1200</v>
      </c>
      <c r="J32" s="11"/>
      <c r="K32" s="68"/>
      <c r="L32" s="89"/>
      <c r="M32" s="20"/>
      <c r="N32" s="92"/>
    </row>
    <row r="33" spans="2:15" s="2" customFormat="1" ht="12" customHeight="1">
      <c r="B33" s="36" t="s">
        <v>35</v>
      </c>
      <c r="C33" s="59" t="s">
        <v>68</v>
      </c>
      <c r="D33" s="19" t="s">
        <v>10</v>
      </c>
      <c r="E33" s="11">
        <v>1</v>
      </c>
      <c r="F33" s="11"/>
      <c r="G33" s="11"/>
      <c r="H33" s="11">
        <v>50</v>
      </c>
      <c r="I33" s="11">
        <f>H33*E33</f>
        <v>50</v>
      </c>
      <c r="J33" s="11"/>
      <c r="K33" s="68"/>
      <c r="L33" s="89"/>
      <c r="M33" s="20"/>
      <c r="N33" s="92"/>
    </row>
    <row r="34" spans="2:15" s="2" customFormat="1" ht="12" customHeight="1">
      <c r="B34" s="36" t="s">
        <v>38</v>
      </c>
      <c r="C34" s="59" t="s">
        <v>73</v>
      </c>
      <c r="D34" s="19" t="s">
        <v>39</v>
      </c>
      <c r="E34" s="11">
        <v>2</v>
      </c>
      <c r="F34" s="11"/>
      <c r="G34" s="11"/>
      <c r="H34" s="11">
        <v>39.369999999999997</v>
      </c>
      <c r="I34" s="11">
        <f>H34*E34</f>
        <v>78.739999999999995</v>
      </c>
      <c r="J34" s="11"/>
      <c r="K34" s="68"/>
      <c r="L34" s="89"/>
      <c r="M34" s="20"/>
      <c r="N34" s="92"/>
    </row>
    <row r="35" spans="2:15" s="2" customFormat="1" ht="12" customHeight="1">
      <c r="B35" s="36" t="s">
        <v>74</v>
      </c>
      <c r="C35" s="59" t="s">
        <v>75</v>
      </c>
      <c r="D35" s="19" t="s">
        <v>76</v>
      </c>
      <c r="E35" s="11">
        <v>4</v>
      </c>
      <c r="F35" s="11"/>
      <c r="G35" s="11"/>
      <c r="H35" s="11">
        <v>140</v>
      </c>
      <c r="I35" s="11">
        <f>H35*E35</f>
        <v>560</v>
      </c>
      <c r="J35" s="11"/>
      <c r="K35" s="68"/>
      <c r="L35" s="89"/>
      <c r="M35" s="20"/>
      <c r="N35" s="92"/>
    </row>
    <row r="36" spans="2:15" s="2" customFormat="1" ht="12" customHeight="1">
      <c r="B36" s="36"/>
      <c r="C36" s="21" t="s">
        <v>2</v>
      </c>
      <c r="D36" s="19"/>
      <c r="E36" s="11"/>
      <c r="F36" s="11"/>
      <c r="G36" s="12">
        <f>SUM(G32:G34)</f>
        <v>0</v>
      </c>
      <c r="H36" s="11"/>
      <c r="I36" s="12">
        <f>SUM(I32:I35)</f>
        <v>1888.74</v>
      </c>
      <c r="J36" s="12">
        <f t="shared" ref="J36" si="2">G36+I36</f>
        <v>1888.74</v>
      </c>
      <c r="K36" s="69">
        <f>J36/I61</f>
        <v>6.8685425811892395E-2</v>
      </c>
      <c r="L36" s="89"/>
      <c r="M36" s="20"/>
      <c r="N36" s="95"/>
    </row>
    <row r="37" spans="2:15" ht="12" customHeight="1">
      <c r="B37" s="37" t="s">
        <v>36</v>
      </c>
      <c r="C37" s="14" t="s">
        <v>79</v>
      </c>
      <c r="D37" s="79"/>
      <c r="E37" s="79"/>
      <c r="F37" s="80"/>
      <c r="G37" s="79"/>
      <c r="H37" s="80"/>
      <c r="I37" s="81"/>
      <c r="J37" s="81"/>
      <c r="K37" s="77"/>
      <c r="L37" s="85"/>
      <c r="M37" s="3"/>
      <c r="N37" s="93"/>
    </row>
    <row r="38" spans="2:15" ht="12" customHeight="1">
      <c r="B38" s="36" t="s">
        <v>37</v>
      </c>
      <c r="C38" s="59" t="s">
        <v>75</v>
      </c>
      <c r="D38" s="60" t="s">
        <v>76</v>
      </c>
      <c r="E38" s="11">
        <v>30</v>
      </c>
      <c r="F38" s="11"/>
      <c r="G38" s="11"/>
      <c r="H38" s="11">
        <v>140</v>
      </c>
      <c r="I38" s="11">
        <f>H38*E38</f>
        <v>4200</v>
      </c>
      <c r="J38" s="11"/>
      <c r="K38" s="70"/>
      <c r="L38" s="87"/>
      <c r="M38" s="61"/>
      <c r="N38" s="92"/>
      <c r="O38" s="2"/>
    </row>
    <row r="39" spans="2:15" ht="12" customHeight="1">
      <c r="B39" s="36" t="s">
        <v>97</v>
      </c>
      <c r="C39" s="62" t="s">
        <v>80</v>
      </c>
      <c r="D39" s="60" t="s">
        <v>39</v>
      </c>
      <c r="E39" s="11">
        <v>10</v>
      </c>
      <c r="F39" s="11"/>
      <c r="G39" s="11"/>
      <c r="H39" s="11">
        <v>29.44</v>
      </c>
      <c r="I39" s="11">
        <f>H39*E39</f>
        <v>294.40000000000003</v>
      </c>
      <c r="J39" s="11"/>
      <c r="K39" s="70"/>
      <c r="L39" s="87"/>
      <c r="M39" s="61"/>
      <c r="N39" s="92"/>
      <c r="O39" s="2"/>
    </row>
    <row r="40" spans="2:15" ht="12" customHeight="1">
      <c r="B40" s="36"/>
      <c r="C40" s="21" t="s">
        <v>2</v>
      </c>
      <c r="D40" s="19"/>
      <c r="E40" s="11"/>
      <c r="F40" s="11"/>
      <c r="G40" s="12">
        <f>SUM(G36:G38)</f>
        <v>0</v>
      </c>
      <c r="H40" s="11"/>
      <c r="I40" s="12">
        <f>SUM(I38:I39)</f>
        <v>4494.3999999999996</v>
      </c>
      <c r="J40" s="12">
        <f t="shared" ref="J40" si="3">G40+I40</f>
        <v>4494.3999999999996</v>
      </c>
      <c r="K40" s="69">
        <f>J40/I61</f>
        <v>0.16344217720224549</v>
      </c>
      <c r="L40" s="87"/>
      <c r="M40" s="61"/>
      <c r="N40" s="92"/>
      <c r="O40" s="2"/>
    </row>
    <row r="41" spans="2:15" ht="12" customHeight="1">
      <c r="B41" s="37" t="s">
        <v>85</v>
      </c>
      <c r="C41" s="14" t="s">
        <v>81</v>
      </c>
      <c r="D41" s="13"/>
      <c r="E41" s="13"/>
      <c r="F41" s="11"/>
      <c r="G41" s="13"/>
      <c r="H41" s="11"/>
      <c r="I41" s="15"/>
      <c r="J41" s="15"/>
      <c r="K41" s="68"/>
      <c r="L41" s="87"/>
      <c r="M41" s="61"/>
      <c r="N41" s="92"/>
      <c r="O41" s="2"/>
    </row>
    <row r="42" spans="2:15" ht="12" customHeight="1">
      <c r="B42" s="36" t="s">
        <v>86</v>
      </c>
      <c r="C42" s="18" t="s">
        <v>65</v>
      </c>
      <c r="D42" s="19" t="s">
        <v>10</v>
      </c>
      <c r="E42" s="11">
        <v>2</v>
      </c>
      <c r="F42" s="11"/>
      <c r="G42" s="11"/>
      <c r="H42" s="11">
        <v>380</v>
      </c>
      <c r="I42" s="11">
        <f>H42*E42</f>
        <v>760</v>
      </c>
      <c r="J42" s="11"/>
      <c r="K42" s="69"/>
      <c r="L42" s="87"/>
      <c r="M42" s="61"/>
      <c r="N42" s="92"/>
      <c r="O42" s="2"/>
    </row>
    <row r="43" spans="2:15" ht="12" customHeight="1">
      <c r="B43" s="36" t="s">
        <v>87</v>
      </c>
      <c r="C43" s="59" t="s">
        <v>66</v>
      </c>
      <c r="D43" s="19" t="s">
        <v>10</v>
      </c>
      <c r="E43" s="11">
        <v>2</v>
      </c>
      <c r="F43" s="11"/>
      <c r="G43" s="11"/>
      <c r="H43" s="11">
        <v>120</v>
      </c>
      <c r="I43" s="11">
        <f>H43*E43</f>
        <v>240</v>
      </c>
      <c r="J43" s="11"/>
      <c r="K43" s="69"/>
      <c r="L43" s="87"/>
      <c r="M43" s="61"/>
      <c r="N43" s="92"/>
      <c r="O43" s="2"/>
    </row>
    <row r="44" spans="2:15" ht="12" customHeight="1">
      <c r="B44" s="36" t="s">
        <v>88</v>
      </c>
      <c r="C44" s="59" t="s">
        <v>72</v>
      </c>
      <c r="D44" s="19" t="s">
        <v>10</v>
      </c>
      <c r="E44" s="11">
        <v>2</v>
      </c>
      <c r="F44" s="11"/>
      <c r="G44" s="11"/>
      <c r="H44" s="11">
        <v>60.84</v>
      </c>
      <c r="I44" s="11">
        <f>H44*E44</f>
        <v>121.68</v>
      </c>
      <c r="J44" s="11"/>
      <c r="K44" s="69"/>
      <c r="L44" s="87"/>
      <c r="M44" s="61"/>
      <c r="N44" s="92"/>
      <c r="O44" s="2"/>
    </row>
    <row r="45" spans="2:15" ht="12" customHeight="1">
      <c r="B45" s="36"/>
      <c r="C45" s="59" t="s">
        <v>102</v>
      </c>
      <c r="D45" s="19" t="s">
        <v>1</v>
      </c>
      <c r="E45" s="11">
        <v>4</v>
      </c>
      <c r="F45" s="11">
        <v>100</v>
      </c>
      <c r="G45" s="11">
        <f>E45*F45</f>
        <v>400</v>
      </c>
      <c r="H45" s="11">
        <v>180</v>
      </c>
      <c r="I45" s="11">
        <f>H45*E45</f>
        <v>720</v>
      </c>
      <c r="J45" s="11"/>
      <c r="K45" s="69"/>
      <c r="L45" s="87"/>
      <c r="M45" s="61"/>
      <c r="N45" s="92"/>
      <c r="O45" s="2"/>
    </row>
    <row r="46" spans="2:15" ht="12" customHeight="1">
      <c r="B46" s="36"/>
      <c r="C46" s="21" t="s">
        <v>2</v>
      </c>
      <c r="D46" s="19"/>
      <c r="E46" s="11"/>
      <c r="F46" s="11"/>
      <c r="G46" s="12">
        <f>SUM(G42:G45)</f>
        <v>400</v>
      </c>
      <c r="H46" s="11"/>
      <c r="I46" s="12">
        <f>SUM(I42:I45)</f>
        <v>1841.68</v>
      </c>
      <c r="J46" s="12">
        <f t="shared" ref="J46" si="4">G46+I46</f>
        <v>2241.6800000000003</v>
      </c>
      <c r="K46" s="69">
        <f>J46/I61</f>
        <v>8.152034972203849E-2</v>
      </c>
      <c r="L46" s="87"/>
      <c r="M46" s="61"/>
      <c r="N46" s="92"/>
      <c r="O46" s="2"/>
    </row>
    <row r="47" spans="2:15" ht="12" customHeight="1">
      <c r="B47" s="37" t="s">
        <v>89</v>
      </c>
      <c r="C47" s="14" t="s">
        <v>82</v>
      </c>
      <c r="D47" s="13"/>
      <c r="E47" s="13"/>
      <c r="F47" s="11"/>
      <c r="G47" s="13"/>
      <c r="H47" s="11"/>
      <c r="I47" s="15"/>
      <c r="J47" s="15"/>
      <c r="K47" s="68"/>
      <c r="L47" s="87"/>
      <c r="M47" s="61"/>
      <c r="N47" s="92"/>
      <c r="O47" s="2"/>
    </row>
    <row r="48" spans="2:15" ht="12" customHeight="1">
      <c r="B48" s="36" t="s">
        <v>90</v>
      </c>
      <c r="C48" s="59" t="s">
        <v>69</v>
      </c>
      <c r="D48" s="19" t="s">
        <v>10</v>
      </c>
      <c r="E48" s="11">
        <v>2</v>
      </c>
      <c r="F48" s="11"/>
      <c r="G48" s="11"/>
      <c r="H48" s="11">
        <v>380</v>
      </c>
      <c r="I48" s="11">
        <f>H48*E48</f>
        <v>760</v>
      </c>
      <c r="J48" s="11"/>
      <c r="K48" s="68"/>
      <c r="L48" s="87"/>
      <c r="M48" s="61"/>
      <c r="N48" s="92"/>
      <c r="O48" s="2"/>
    </row>
    <row r="49" spans="2:15" ht="12" customHeight="1">
      <c r="B49" s="36" t="s">
        <v>91</v>
      </c>
      <c r="C49" s="59" t="s">
        <v>66</v>
      </c>
      <c r="D49" s="19" t="s">
        <v>10</v>
      </c>
      <c r="E49" s="11">
        <v>2</v>
      </c>
      <c r="F49" s="11"/>
      <c r="G49" s="11"/>
      <c r="H49" s="11">
        <v>120</v>
      </c>
      <c r="I49" s="11">
        <f>H49*E49</f>
        <v>240</v>
      </c>
      <c r="J49" s="11"/>
      <c r="K49" s="68"/>
      <c r="L49" s="87"/>
      <c r="M49" s="61"/>
      <c r="N49" s="92"/>
      <c r="O49" s="2"/>
    </row>
    <row r="50" spans="2:15" ht="12" customHeight="1">
      <c r="B50" s="36" t="s">
        <v>92</v>
      </c>
      <c r="C50" s="59" t="s">
        <v>73</v>
      </c>
      <c r="D50" s="19" t="s">
        <v>39</v>
      </c>
      <c r="E50" s="11">
        <v>2</v>
      </c>
      <c r="F50" s="11"/>
      <c r="G50" s="11"/>
      <c r="H50" s="11">
        <v>39.369999999999997</v>
      </c>
      <c r="I50" s="11">
        <f>H50*E50</f>
        <v>78.739999999999995</v>
      </c>
      <c r="J50" s="11"/>
      <c r="K50" s="68"/>
      <c r="L50" s="87"/>
      <c r="M50" s="61"/>
      <c r="N50" s="92"/>
      <c r="O50" s="2"/>
    </row>
    <row r="51" spans="2:15" ht="12" customHeight="1">
      <c r="B51" s="36" t="s">
        <v>93</v>
      </c>
      <c r="C51" s="59" t="s">
        <v>75</v>
      </c>
      <c r="D51" s="19" t="s">
        <v>76</v>
      </c>
      <c r="E51" s="11">
        <v>2</v>
      </c>
      <c r="F51" s="11"/>
      <c r="G51" s="11"/>
      <c r="H51" s="11">
        <v>140</v>
      </c>
      <c r="I51" s="11">
        <f>H51*E51</f>
        <v>280</v>
      </c>
      <c r="J51" s="11"/>
      <c r="K51" s="68"/>
      <c r="L51" s="87"/>
      <c r="M51" s="61"/>
      <c r="N51" s="92"/>
      <c r="O51" s="2"/>
    </row>
    <row r="52" spans="2:15" ht="12" customHeight="1">
      <c r="B52" s="36"/>
      <c r="C52" s="21" t="s">
        <v>2</v>
      </c>
      <c r="D52" s="19"/>
      <c r="E52" s="11"/>
      <c r="F52" s="11"/>
      <c r="G52" s="12">
        <f>SUM(G48:G50)</f>
        <v>0</v>
      </c>
      <c r="H52" s="11"/>
      <c r="I52" s="12">
        <f>SUM(I48:I51)</f>
        <v>1358.74</v>
      </c>
      <c r="J52" s="12">
        <f t="shared" ref="J52" si="5">G52+I52</f>
        <v>1358.74</v>
      </c>
      <c r="K52" s="69">
        <f>J52/I61</f>
        <v>4.9411584160684204E-2</v>
      </c>
      <c r="L52" s="87"/>
      <c r="M52" s="61"/>
      <c r="N52" s="92"/>
      <c r="O52" s="2"/>
    </row>
    <row r="53" spans="2:15" ht="12" customHeight="1">
      <c r="B53" s="37" t="s">
        <v>94</v>
      </c>
      <c r="C53" s="14" t="s">
        <v>83</v>
      </c>
      <c r="D53" s="79"/>
      <c r="E53" s="79"/>
      <c r="F53" s="80"/>
      <c r="G53" s="79"/>
      <c r="H53" s="80"/>
      <c r="I53" s="81"/>
      <c r="J53" s="81"/>
      <c r="K53" s="77"/>
      <c r="L53" s="87"/>
      <c r="M53" s="61"/>
      <c r="N53" s="92"/>
      <c r="O53" s="2"/>
    </row>
    <row r="54" spans="2:15" ht="12" customHeight="1">
      <c r="B54" s="36" t="s">
        <v>95</v>
      </c>
      <c r="C54" s="59" t="s">
        <v>75</v>
      </c>
      <c r="D54" s="60" t="s">
        <v>76</v>
      </c>
      <c r="E54" s="11">
        <v>12</v>
      </c>
      <c r="F54" s="11"/>
      <c r="G54" s="11"/>
      <c r="H54" s="11">
        <v>140</v>
      </c>
      <c r="I54" s="11">
        <f>H54*E54</f>
        <v>1680</v>
      </c>
      <c r="J54" s="11"/>
      <c r="K54" s="70"/>
      <c r="L54" s="87"/>
      <c r="M54" s="61"/>
      <c r="N54" s="92"/>
      <c r="O54" s="2"/>
    </row>
    <row r="55" spans="2:15" ht="12" customHeight="1">
      <c r="B55" s="36" t="s">
        <v>96</v>
      </c>
      <c r="C55" s="62" t="s">
        <v>80</v>
      </c>
      <c r="D55" s="60" t="s">
        <v>39</v>
      </c>
      <c r="E55" s="11">
        <v>10</v>
      </c>
      <c r="F55" s="11"/>
      <c r="G55" s="11"/>
      <c r="H55" s="11">
        <v>35</v>
      </c>
      <c r="I55" s="11">
        <f>H55*E55</f>
        <v>350</v>
      </c>
      <c r="J55" s="11"/>
      <c r="K55" s="70"/>
      <c r="L55" s="87"/>
      <c r="M55" s="61"/>
      <c r="N55" s="92"/>
      <c r="O55" s="2"/>
    </row>
    <row r="56" spans="2:15" s="2" customFormat="1" ht="15" customHeight="1" thickBot="1">
      <c r="B56" s="38"/>
      <c r="C56" s="39" t="s">
        <v>2</v>
      </c>
      <c r="D56" s="40"/>
      <c r="E56" s="41"/>
      <c r="F56" s="41"/>
      <c r="G56" s="42">
        <f>SUM(G38:G38)</f>
        <v>0</v>
      </c>
      <c r="H56" s="41"/>
      <c r="I56" s="42">
        <f>SUM(I54:I55)</f>
        <v>2030</v>
      </c>
      <c r="J56" s="12">
        <f t="shared" ref="J56" si="6">G56+I56</f>
        <v>2030</v>
      </c>
      <c r="K56" s="71">
        <f>J56/I61</f>
        <v>7.3822450098023851E-2</v>
      </c>
      <c r="L56" s="84"/>
      <c r="M56" s="10"/>
      <c r="N56" s="92"/>
    </row>
    <row r="57" spans="2:15" s="5" customFormat="1" ht="2.25" customHeight="1" thickBot="1">
      <c r="B57" s="43"/>
      <c r="C57" s="44"/>
      <c r="D57" s="45"/>
      <c r="E57" s="46"/>
      <c r="F57" s="46"/>
      <c r="G57" s="47"/>
      <c r="H57" s="46"/>
      <c r="I57" s="47"/>
      <c r="J57" s="47"/>
      <c r="K57" s="72"/>
      <c r="L57" s="91"/>
      <c r="M57" s="4"/>
      <c r="N57" s="96"/>
    </row>
    <row r="58" spans="2:15" s="5" customFormat="1" ht="13.5" customHeight="1" thickBot="1">
      <c r="B58" s="183" t="s">
        <v>14</v>
      </c>
      <c r="C58" s="184"/>
      <c r="D58" s="184"/>
      <c r="E58" s="184"/>
      <c r="F58" s="184"/>
      <c r="G58" s="184"/>
      <c r="H58" s="48" t="s">
        <v>13</v>
      </c>
      <c r="I58" s="187">
        <f>ROUNDUP((G13+G18+G23+G30+G36+G40+G46+G52+G56),2)</f>
        <v>9135</v>
      </c>
      <c r="J58" s="188"/>
      <c r="K58" s="73">
        <f>I58/I61</f>
        <v>0.3322010254411073</v>
      </c>
      <c r="L58" s="91"/>
      <c r="M58" s="4"/>
      <c r="N58" s="96"/>
    </row>
    <row r="59" spans="2:15" s="5" customFormat="1" ht="12.75" customHeight="1" thickBot="1">
      <c r="B59" s="211" t="s">
        <v>12</v>
      </c>
      <c r="C59" s="212"/>
      <c r="D59" s="212"/>
      <c r="E59" s="212"/>
      <c r="F59" s="212"/>
      <c r="G59" s="212"/>
      <c r="H59" s="49" t="s">
        <v>13</v>
      </c>
      <c r="I59" s="187">
        <f>ROUNDUP((I13+I18+I23+I30+I36+I40+I46+I52+I56),2)</f>
        <v>18363.41</v>
      </c>
      <c r="J59" s="188"/>
      <c r="K59" s="74">
        <f>I59/I61</f>
        <v>0.6677989745588927</v>
      </c>
      <c r="L59" s="91"/>
      <c r="M59" s="4"/>
      <c r="N59" s="96"/>
    </row>
    <row r="60" spans="2:15" s="5" customFormat="1" ht="1.5" customHeight="1" thickBot="1">
      <c r="B60" s="43"/>
      <c r="C60" s="44"/>
      <c r="D60" s="45"/>
      <c r="E60" s="46"/>
      <c r="F60" s="46"/>
      <c r="G60" s="47"/>
      <c r="H60" s="46"/>
      <c r="I60" s="50"/>
      <c r="J60" s="50"/>
      <c r="K60" s="72"/>
      <c r="L60" s="91"/>
      <c r="M60" s="4"/>
      <c r="N60" s="96"/>
    </row>
    <row r="61" spans="2:15" ht="13.5" customHeight="1" thickBot="1">
      <c r="B61" s="209" t="s">
        <v>55</v>
      </c>
      <c r="C61" s="210"/>
      <c r="D61" s="210"/>
      <c r="E61" s="210"/>
      <c r="F61" s="210"/>
      <c r="G61" s="210"/>
      <c r="H61" s="51" t="s">
        <v>13</v>
      </c>
      <c r="I61" s="207">
        <f>I58+I59</f>
        <v>27498.41</v>
      </c>
      <c r="J61" s="208"/>
      <c r="K61" s="75">
        <f>SUM(K58:K60)</f>
        <v>1</v>
      </c>
      <c r="L61" s="85"/>
      <c r="M61" s="64"/>
      <c r="N61" s="93"/>
    </row>
    <row r="62" spans="2:15" ht="2.25" customHeight="1" thickBo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85"/>
    </row>
    <row r="63" spans="2:15" ht="4.5" customHeight="1">
      <c r="B63" s="52"/>
      <c r="C63" s="53"/>
      <c r="D63" s="192" t="s">
        <v>106</v>
      </c>
      <c r="E63" s="193"/>
      <c r="F63" s="193"/>
      <c r="G63" s="194"/>
      <c r="H63" s="201"/>
      <c r="I63" s="202"/>
      <c r="J63" s="202"/>
      <c r="K63" s="203"/>
      <c r="L63" s="90"/>
      <c r="M63" s="65"/>
    </row>
    <row r="64" spans="2:15" ht="38.25" customHeight="1">
      <c r="B64" s="54"/>
      <c r="C64" s="55"/>
      <c r="D64" s="195"/>
      <c r="E64" s="196"/>
      <c r="F64" s="196"/>
      <c r="G64" s="197"/>
      <c r="H64" s="204"/>
      <c r="I64" s="205"/>
      <c r="J64" s="205"/>
      <c r="K64" s="206"/>
      <c r="L64" s="85"/>
      <c r="M64" s="66"/>
      <c r="N64" s="67"/>
      <c r="O64" s="67"/>
    </row>
    <row r="65" spans="2:12" ht="11.25" customHeight="1" thickBot="1">
      <c r="B65" s="56"/>
      <c r="C65" s="76"/>
      <c r="D65" s="198"/>
      <c r="E65" s="199"/>
      <c r="F65" s="199"/>
      <c r="G65" s="200"/>
      <c r="H65" s="56"/>
      <c r="I65" s="57"/>
      <c r="J65" s="57"/>
      <c r="K65" s="58"/>
      <c r="L65" s="85"/>
    </row>
    <row r="66" spans="2:1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85"/>
    </row>
    <row r="67" spans="2:1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85"/>
    </row>
    <row r="68" spans="2:1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85"/>
    </row>
    <row r="69" spans="2:1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85"/>
    </row>
    <row r="70" spans="2:1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85"/>
    </row>
    <row r="71" spans="2:1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85"/>
    </row>
  </sheetData>
  <mergeCells count="20">
    <mergeCell ref="D63:G65"/>
    <mergeCell ref="H63:K64"/>
    <mergeCell ref="I61:J61"/>
    <mergeCell ref="B61:G61"/>
    <mergeCell ref="I59:J59"/>
    <mergeCell ref="B59:G59"/>
    <mergeCell ref="B58:G58"/>
    <mergeCell ref="D6:I6"/>
    <mergeCell ref="D9:D10"/>
    <mergeCell ref="I58:J58"/>
    <mergeCell ref="E9:E10"/>
    <mergeCell ref="K9:K10"/>
    <mergeCell ref="H9:I9"/>
    <mergeCell ref="B2:K2"/>
    <mergeCell ref="F5:I5"/>
    <mergeCell ref="B9:B10"/>
    <mergeCell ref="C9:C10"/>
    <mergeCell ref="F9:G9"/>
    <mergeCell ref="B3:I3"/>
    <mergeCell ref="B5:E5"/>
  </mergeCells>
  <phoneticPr fontId="0" type="noConversion"/>
  <pageMargins left="0.39370078740157483" right="0" top="0.31496062992125984" bottom="0.19685039370078741" header="0.23622047244094491" footer="0"/>
  <pageSetup paperSize="9" scale="95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6"/>
  <sheetViews>
    <sheetView topLeftCell="A7" zoomScale="115" zoomScaleNormal="115" workbookViewId="0">
      <selection activeCell="F25" sqref="F25"/>
    </sheetView>
  </sheetViews>
  <sheetFormatPr defaultRowHeight="12.75"/>
  <cols>
    <col min="1" max="1" width="3.42578125" customWidth="1"/>
    <col min="2" max="2" width="34.140625" customWidth="1"/>
    <col min="3" max="3" width="8.7109375" customWidth="1"/>
    <col min="4" max="4" width="6.7109375" customWidth="1"/>
    <col min="5" max="5" width="8.5703125" customWidth="1"/>
    <col min="6" max="6" width="6.7109375" customWidth="1"/>
    <col min="7" max="7" width="9.28515625" customWidth="1"/>
    <col min="8" max="8" width="6.7109375" customWidth="1"/>
    <col min="9" max="9" width="8.5703125" customWidth="1"/>
    <col min="10" max="10" width="6.7109375" customWidth="1"/>
    <col min="11" max="11" width="8.5703125" customWidth="1"/>
    <col min="12" max="12" width="6.7109375" customWidth="1"/>
    <col min="13" max="13" width="8.5703125" customWidth="1"/>
  </cols>
  <sheetData>
    <row r="1" spans="1:13" ht="1.5" customHeight="1"/>
    <row r="2" spans="1:13" ht="27.6" customHeight="1" thickBot="1">
      <c r="A2" s="228" t="s">
        <v>43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2.75" customHeight="1">
      <c r="A3" s="178" t="s">
        <v>42</v>
      </c>
      <c r="B3" s="179"/>
      <c r="C3" s="179"/>
      <c r="D3" s="179"/>
      <c r="E3" s="179"/>
      <c r="F3" s="179"/>
      <c r="G3" s="180"/>
      <c r="H3" s="180"/>
      <c r="I3" s="103"/>
      <c r="J3" s="103"/>
      <c r="K3" s="104"/>
      <c r="L3" s="104"/>
      <c r="M3" s="105"/>
    </row>
    <row r="4" spans="1:13" ht="12.75" customHeight="1">
      <c r="A4" s="99" t="s">
        <v>99</v>
      </c>
      <c r="B4" s="100"/>
      <c r="C4" s="100"/>
      <c r="D4" s="100"/>
      <c r="E4" s="100"/>
      <c r="F4" s="100"/>
      <c r="G4" s="100"/>
      <c r="H4" s="100"/>
      <c r="I4" s="106"/>
      <c r="J4" s="106"/>
      <c r="K4" s="107"/>
      <c r="L4" s="107"/>
      <c r="M4" s="108"/>
    </row>
    <row r="5" spans="1:13" ht="12.75" customHeight="1">
      <c r="A5" s="181" t="s">
        <v>41</v>
      </c>
      <c r="B5" s="182"/>
      <c r="C5" s="182"/>
      <c r="D5" s="182"/>
      <c r="E5" s="172"/>
      <c r="F5" s="172"/>
      <c r="G5" s="172"/>
      <c r="H5" s="172"/>
      <c r="I5" s="110"/>
      <c r="J5" s="111"/>
      <c r="K5" s="107"/>
      <c r="L5" s="107"/>
      <c r="M5" s="108"/>
    </row>
    <row r="6" spans="1:13" ht="12.75" customHeight="1">
      <c r="A6" s="102" t="s">
        <v>15</v>
      </c>
      <c r="B6" s="83"/>
      <c r="C6" s="172"/>
      <c r="D6" s="172"/>
      <c r="E6" s="172"/>
      <c r="F6" s="172"/>
      <c r="G6" s="172"/>
      <c r="H6" s="172"/>
      <c r="I6" s="110"/>
      <c r="J6" s="111"/>
      <c r="K6" s="107"/>
      <c r="L6" s="107"/>
      <c r="M6" s="108"/>
    </row>
    <row r="7" spans="1:13" ht="13.5" customHeight="1">
      <c r="A7" s="169" t="s">
        <v>58</v>
      </c>
      <c r="B7" s="83"/>
      <c r="C7" s="101"/>
      <c r="D7" s="101"/>
      <c r="E7" s="101"/>
      <c r="F7" s="101"/>
      <c r="G7" s="101"/>
      <c r="H7" s="101"/>
      <c r="I7" s="107"/>
      <c r="J7" s="107"/>
      <c r="K7" s="107"/>
      <c r="L7" s="107"/>
      <c r="M7" s="108"/>
    </row>
    <row r="8" spans="1:13" ht="13.5" customHeight="1" thickBot="1">
      <c r="A8" s="230" t="s">
        <v>98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2"/>
    </row>
    <row r="9" spans="1:13" ht="6" customHeight="1" thickBot="1">
      <c r="A9" s="109"/>
      <c r="B9" s="107"/>
      <c r="C9" s="107"/>
      <c r="D9" s="107"/>
      <c r="E9" s="107"/>
      <c r="F9" s="107"/>
      <c r="G9" s="107"/>
      <c r="H9" s="107"/>
      <c r="I9" s="107"/>
    </row>
    <row r="10" spans="1:13" ht="15" customHeight="1" thickBot="1">
      <c r="A10" s="215" t="s">
        <v>44</v>
      </c>
      <c r="B10" s="215" t="s">
        <v>45</v>
      </c>
      <c r="C10" s="114" t="s">
        <v>46</v>
      </c>
      <c r="D10" s="213" t="s">
        <v>47</v>
      </c>
      <c r="E10" s="214"/>
      <c r="F10" s="213"/>
      <c r="G10" s="214"/>
      <c r="H10" s="213"/>
      <c r="I10" s="214"/>
      <c r="J10" s="213"/>
      <c r="K10" s="214"/>
      <c r="L10" s="213"/>
      <c r="M10" s="214"/>
    </row>
    <row r="11" spans="1:13" ht="15" customHeight="1" thickBot="1">
      <c r="A11" s="216"/>
      <c r="B11" s="216"/>
      <c r="C11" s="115" t="s">
        <v>48</v>
      </c>
      <c r="D11" s="114" t="s">
        <v>3</v>
      </c>
      <c r="E11" s="116" t="s">
        <v>49</v>
      </c>
      <c r="F11" s="116"/>
      <c r="G11" s="117"/>
      <c r="H11" s="116"/>
      <c r="I11" s="116"/>
      <c r="J11" s="114"/>
      <c r="K11" s="116"/>
      <c r="L11" s="116"/>
      <c r="M11" s="117"/>
    </row>
    <row r="12" spans="1:13" ht="7.5" customHeight="1" thickBot="1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>
      <c r="A13" s="121">
        <v>1</v>
      </c>
      <c r="B13" s="163" t="str">
        <f>ORÇAMENTO!C11</f>
        <v>INSTALAÇÃO DA OBRA</v>
      </c>
      <c r="C13" s="122">
        <f>ORÇAMENTO!J13</f>
        <v>453.17</v>
      </c>
      <c r="D13" s="123">
        <v>1</v>
      </c>
      <c r="E13" s="124">
        <f>C13</f>
        <v>453.17</v>
      </c>
      <c r="F13" s="125"/>
      <c r="G13" s="126"/>
      <c r="H13" s="125"/>
      <c r="I13" s="122"/>
      <c r="J13" s="123"/>
      <c r="K13" s="124"/>
      <c r="L13" s="125"/>
      <c r="M13" s="126"/>
    </row>
    <row r="14" spans="1:13">
      <c r="A14" s="127">
        <v>2</v>
      </c>
      <c r="B14" s="164" t="str">
        <f>ORÇAMENTO!C14</f>
        <v>MOVIMENTO DE TERRA</v>
      </c>
      <c r="C14" s="129">
        <f>ORÇAMENTO!J18</f>
        <v>7240</v>
      </c>
      <c r="D14" s="130">
        <v>1</v>
      </c>
      <c r="E14" s="124">
        <f t="shared" ref="E14:E21" si="0">C14</f>
        <v>7240</v>
      </c>
      <c r="F14" s="132"/>
      <c r="G14" s="131"/>
      <c r="H14" s="132"/>
      <c r="I14" s="133"/>
      <c r="J14" s="130"/>
      <c r="K14" s="131"/>
      <c r="L14" s="132"/>
      <c r="M14" s="133"/>
    </row>
    <row r="15" spans="1:13">
      <c r="A15" s="127">
        <v>3</v>
      </c>
      <c r="B15" s="164" t="str">
        <f>ORÇAMENTO!C19</f>
        <v>REDE DE ESGOTO</v>
      </c>
      <c r="C15" s="129">
        <f>ORÇAMENTO!J23</f>
        <v>4620</v>
      </c>
      <c r="D15" s="130">
        <v>1</v>
      </c>
      <c r="E15" s="124">
        <f t="shared" si="0"/>
        <v>4620</v>
      </c>
      <c r="F15" s="134"/>
      <c r="G15" s="167"/>
      <c r="H15" s="132"/>
      <c r="I15" s="129"/>
      <c r="J15" s="130"/>
      <c r="K15" s="131"/>
      <c r="L15" s="134"/>
      <c r="M15" s="135"/>
    </row>
    <row r="16" spans="1:13">
      <c r="A16" s="127">
        <v>4</v>
      </c>
      <c r="B16" s="164" t="str">
        <f>ORÇAMENTO!C25</f>
        <v xml:space="preserve"> TANQUE SÉPTICO (duas unidades)</v>
      </c>
      <c r="C16" s="129">
        <f>ORÇAMENTO!J30</f>
        <v>3171.6800000000003</v>
      </c>
      <c r="D16" s="130">
        <v>1</v>
      </c>
      <c r="E16" s="124">
        <f t="shared" si="0"/>
        <v>3171.6800000000003</v>
      </c>
      <c r="F16" s="134"/>
      <c r="G16" s="131"/>
      <c r="H16" s="132"/>
      <c r="I16" s="131"/>
      <c r="J16" s="130"/>
      <c r="K16" s="131"/>
      <c r="L16" s="134"/>
      <c r="M16" s="131"/>
    </row>
    <row r="17" spans="1:13">
      <c r="A17" s="127">
        <v>5</v>
      </c>
      <c r="B17" s="164" t="str">
        <f>ORÇAMENTO!C31</f>
        <v>FILTRO ANAERÓBIO (duas unidades)</v>
      </c>
      <c r="C17" s="129">
        <f>ORÇAMENTO!J36</f>
        <v>1888.74</v>
      </c>
      <c r="D17" s="130">
        <v>1</v>
      </c>
      <c r="E17" s="124">
        <f t="shared" si="0"/>
        <v>1888.74</v>
      </c>
      <c r="F17" s="134"/>
      <c r="G17" s="131"/>
      <c r="H17" s="132"/>
      <c r="I17" s="131"/>
      <c r="J17" s="130"/>
      <c r="K17" s="131"/>
      <c r="L17" s="134"/>
      <c r="M17" s="131"/>
    </row>
    <row r="18" spans="1:13">
      <c r="A18" s="127">
        <v>6</v>
      </c>
      <c r="B18" s="164" t="str">
        <f>ORÇAMENTO!C37</f>
        <v>SUMIDOURO ( 01 unidade )</v>
      </c>
      <c r="C18" s="129">
        <f>ORÇAMENTO!J40</f>
        <v>4494.3999999999996</v>
      </c>
      <c r="D18" s="130">
        <v>1</v>
      </c>
      <c r="E18" s="124">
        <f t="shared" si="0"/>
        <v>4494.3999999999996</v>
      </c>
      <c r="F18" s="134"/>
      <c r="G18" s="131"/>
      <c r="H18" s="134"/>
      <c r="I18" s="131"/>
      <c r="J18" s="130"/>
      <c r="K18" s="131"/>
      <c r="L18" s="134"/>
      <c r="M18" s="131"/>
    </row>
    <row r="19" spans="1:13" ht="22.5">
      <c r="A19" s="127">
        <v>7</v>
      </c>
      <c r="B19" s="170" t="str">
        <f>ORÇAMENTO!C41</f>
        <v xml:space="preserve"> TANQUE SÉPTICO  - SISTEMA 02 ( 01 unidade)</v>
      </c>
      <c r="C19" s="129">
        <f>ORÇAMENTO!J46</f>
        <v>2241.6800000000003</v>
      </c>
      <c r="D19" s="130">
        <v>1</v>
      </c>
      <c r="E19" s="124">
        <f t="shared" si="0"/>
        <v>2241.6800000000003</v>
      </c>
      <c r="F19" s="134"/>
      <c r="G19" s="131"/>
      <c r="H19" s="134"/>
      <c r="I19" s="131"/>
      <c r="J19" s="130"/>
      <c r="K19" s="131"/>
      <c r="L19" s="134"/>
      <c r="M19" s="131"/>
    </row>
    <row r="20" spans="1:13" ht="22.5">
      <c r="A20" s="127">
        <v>8</v>
      </c>
      <c r="B20" s="164" t="str">
        <f>ORÇAMENTO!C47</f>
        <v>FILTRO ANAERÓBIO - SISTEMA 02 (01  unidades)</v>
      </c>
      <c r="C20" s="129">
        <f>ORÇAMENTO!J52</f>
        <v>1358.74</v>
      </c>
      <c r="D20" s="130">
        <v>1</v>
      </c>
      <c r="E20" s="124">
        <f t="shared" si="0"/>
        <v>1358.74</v>
      </c>
      <c r="F20" s="134"/>
      <c r="G20" s="131"/>
      <c r="H20" s="134"/>
      <c r="I20" s="131"/>
      <c r="J20" s="130"/>
      <c r="K20" s="131"/>
      <c r="L20" s="134"/>
      <c r="M20" s="131"/>
    </row>
    <row r="21" spans="1:13">
      <c r="A21" s="127">
        <v>9</v>
      </c>
      <c r="B21" s="164" t="str">
        <f>ORÇAMENTO!C53</f>
        <v>SUMIDOURO- SISTEMA 02 ( 01 unidade )</v>
      </c>
      <c r="C21" s="129">
        <f>ORÇAMENTO!J56</f>
        <v>2030</v>
      </c>
      <c r="D21" s="130">
        <v>1</v>
      </c>
      <c r="E21" s="124">
        <f t="shared" si="0"/>
        <v>2030</v>
      </c>
      <c r="F21" s="134"/>
      <c r="G21" s="131"/>
      <c r="H21" s="134"/>
      <c r="I21" s="131"/>
      <c r="J21" s="130"/>
      <c r="K21" s="131"/>
      <c r="L21" s="134"/>
      <c r="M21" s="131"/>
    </row>
    <row r="22" spans="1:13">
      <c r="A22" s="127"/>
      <c r="B22" s="128"/>
      <c r="C22" s="129"/>
      <c r="D22" s="130"/>
      <c r="E22" s="136"/>
      <c r="F22" s="134"/>
      <c r="G22" s="131"/>
      <c r="H22" s="134"/>
      <c r="I22" s="131"/>
      <c r="J22" s="130"/>
      <c r="K22" s="131"/>
      <c r="L22" s="134"/>
      <c r="M22" s="131"/>
    </row>
    <row r="23" spans="1:13">
      <c r="A23" s="127"/>
      <c r="B23" s="128"/>
      <c r="C23" s="129"/>
      <c r="D23" s="130"/>
      <c r="E23" s="131"/>
      <c r="F23" s="134"/>
      <c r="G23" s="131"/>
      <c r="H23" s="134"/>
      <c r="I23" s="131"/>
      <c r="J23" s="130"/>
      <c r="K23" s="131"/>
      <c r="L23" s="134"/>
      <c r="M23" s="131"/>
    </row>
    <row r="24" spans="1:13">
      <c r="A24" s="127"/>
      <c r="B24" s="128"/>
      <c r="C24" s="129"/>
      <c r="D24" s="130"/>
      <c r="E24" s="131"/>
      <c r="F24" s="134"/>
      <c r="G24" s="131"/>
      <c r="H24" s="134"/>
      <c r="I24" s="131"/>
      <c r="J24" s="130"/>
      <c r="K24" s="131"/>
      <c r="L24" s="134"/>
      <c r="M24" s="131"/>
    </row>
    <row r="25" spans="1:13">
      <c r="A25" s="127"/>
      <c r="B25" s="128"/>
      <c r="C25" s="129"/>
      <c r="D25" s="130"/>
      <c r="E25" s="136"/>
      <c r="F25" s="134"/>
      <c r="G25" s="131"/>
      <c r="H25" s="134"/>
      <c r="I25" s="131"/>
      <c r="J25" s="130"/>
      <c r="K25" s="131"/>
      <c r="L25" s="134"/>
      <c r="M25" s="131"/>
    </row>
    <row r="26" spans="1:13">
      <c r="A26" s="127"/>
      <c r="B26" s="128"/>
      <c r="C26" s="129"/>
      <c r="D26" s="130"/>
      <c r="E26" s="131"/>
      <c r="F26" s="134"/>
      <c r="G26" s="131"/>
      <c r="H26" s="134"/>
      <c r="I26" s="131"/>
      <c r="J26" s="130"/>
      <c r="K26" s="131"/>
      <c r="L26" s="134"/>
      <c r="M26" s="131"/>
    </row>
    <row r="27" spans="1:13">
      <c r="A27" s="127"/>
      <c r="B27" s="128"/>
      <c r="C27" s="129"/>
      <c r="D27" s="130"/>
      <c r="E27" s="136"/>
      <c r="F27" s="134"/>
      <c r="G27" s="131"/>
      <c r="H27" s="134"/>
      <c r="I27" s="137"/>
      <c r="J27" s="130"/>
      <c r="K27" s="136"/>
      <c r="L27" s="134"/>
      <c r="M27" s="131"/>
    </row>
    <row r="28" spans="1:13" ht="13.5" thickBot="1">
      <c r="A28" s="138"/>
      <c r="B28" s="139"/>
      <c r="C28" s="140"/>
      <c r="D28" s="141"/>
      <c r="E28" s="142"/>
      <c r="F28" s="143"/>
      <c r="G28" s="144"/>
      <c r="H28" s="143"/>
      <c r="I28" s="145"/>
      <c r="J28" s="141"/>
      <c r="K28" s="142"/>
      <c r="L28" s="143"/>
      <c r="M28" s="144"/>
    </row>
    <row r="29" spans="1:13">
      <c r="A29" s="146" t="s">
        <v>50</v>
      </c>
      <c r="B29" s="147"/>
      <c r="C29" s="165">
        <v>1</v>
      </c>
      <c r="D29" s="217">
        <f>C29</f>
        <v>1</v>
      </c>
      <c r="E29" s="218"/>
      <c r="F29" s="217"/>
      <c r="G29" s="218"/>
      <c r="H29" s="217"/>
      <c r="I29" s="218"/>
      <c r="J29" s="217"/>
      <c r="K29" s="218"/>
      <c r="L29" s="219"/>
      <c r="M29" s="220"/>
    </row>
    <row r="30" spans="1:13">
      <c r="A30" s="148" t="s">
        <v>51</v>
      </c>
      <c r="B30" s="149"/>
      <c r="C30" s="150">
        <f>ROUNDUP((SUM(C13:C21)),2)</f>
        <v>27498.41</v>
      </c>
      <c r="D30" s="223">
        <f>SUM(E13:E21)</f>
        <v>27498.41</v>
      </c>
      <c r="E30" s="224"/>
      <c r="F30" s="225"/>
      <c r="G30" s="226"/>
      <c r="H30" s="225"/>
      <c r="I30" s="226"/>
      <c r="J30" s="225"/>
      <c r="K30" s="226"/>
      <c r="L30" s="227"/>
      <c r="M30" s="222"/>
    </row>
    <row r="31" spans="1:13">
      <c r="A31" s="148" t="s">
        <v>52</v>
      </c>
      <c r="B31" s="149"/>
      <c r="C31" s="166">
        <v>1</v>
      </c>
      <c r="D31" s="237">
        <f>D29</f>
        <v>1</v>
      </c>
      <c r="E31" s="226"/>
      <c r="F31" s="237"/>
      <c r="G31" s="226"/>
      <c r="H31" s="237"/>
      <c r="I31" s="226"/>
      <c r="J31" s="237"/>
      <c r="K31" s="226"/>
      <c r="L31" s="221"/>
      <c r="M31" s="222"/>
    </row>
    <row r="32" spans="1:13" ht="13.5" thickBot="1">
      <c r="A32" s="151" t="s">
        <v>53</v>
      </c>
      <c r="B32" s="152"/>
      <c r="C32" s="153">
        <f>C30</f>
        <v>27498.41</v>
      </c>
      <c r="D32" s="233">
        <f>D30</f>
        <v>27498.41</v>
      </c>
      <c r="E32" s="234"/>
      <c r="F32" s="233"/>
      <c r="G32" s="234"/>
      <c r="H32" s="233"/>
      <c r="I32" s="234"/>
      <c r="J32" s="233"/>
      <c r="K32" s="234"/>
      <c r="L32" s="235"/>
      <c r="M32" s="236"/>
    </row>
    <row r="33" spans="1:13" ht="9.75" customHeight="1">
      <c r="A33" s="154"/>
      <c r="B33" s="155"/>
      <c r="C33" s="155"/>
      <c r="D33" s="155"/>
      <c r="E33" s="155"/>
      <c r="F33" s="155"/>
      <c r="G33" s="155"/>
      <c r="H33" s="155"/>
      <c r="I33" s="155"/>
      <c r="J33" s="104"/>
      <c r="K33" s="104"/>
      <c r="L33" s="104"/>
      <c r="M33" s="105"/>
    </row>
    <row r="34" spans="1:13" ht="15" customHeight="1">
      <c r="A34" s="156"/>
      <c r="B34" s="157" t="s">
        <v>103</v>
      </c>
      <c r="C34" s="229" t="s">
        <v>54</v>
      </c>
      <c r="D34" s="229"/>
      <c r="E34" s="229"/>
      <c r="F34" s="229"/>
      <c r="G34" s="229"/>
      <c r="H34" s="229"/>
      <c r="I34" s="229"/>
      <c r="J34" s="107"/>
      <c r="K34" s="107"/>
      <c r="L34" s="107"/>
      <c r="M34" s="108"/>
    </row>
    <row r="35" spans="1:13" ht="15" customHeight="1">
      <c r="A35" s="156"/>
      <c r="B35" s="158"/>
      <c r="C35" s="159"/>
      <c r="D35" s="159"/>
      <c r="E35" s="159"/>
      <c r="F35" s="159"/>
      <c r="G35" s="159"/>
      <c r="H35" s="159"/>
      <c r="I35" s="159"/>
      <c r="J35" s="107"/>
      <c r="K35" s="107"/>
      <c r="L35" s="107"/>
      <c r="M35" s="108"/>
    </row>
    <row r="36" spans="1:13" ht="15" customHeight="1" thickBot="1">
      <c r="A36" s="160"/>
      <c r="B36" s="161"/>
      <c r="C36" s="162"/>
      <c r="D36" s="162"/>
      <c r="E36" s="162"/>
      <c r="F36" s="162"/>
      <c r="G36" s="162"/>
      <c r="H36" s="162"/>
      <c r="I36" s="162"/>
      <c r="J36" s="112"/>
      <c r="K36" s="112"/>
      <c r="L36" s="112"/>
      <c r="M36" s="113"/>
    </row>
  </sheetData>
  <mergeCells count="34">
    <mergeCell ref="A2:M2"/>
    <mergeCell ref="C34:I34"/>
    <mergeCell ref="A3:H3"/>
    <mergeCell ref="A5:D5"/>
    <mergeCell ref="E5:H5"/>
    <mergeCell ref="C6:H6"/>
    <mergeCell ref="A8:M8"/>
    <mergeCell ref="D32:E32"/>
    <mergeCell ref="F32:G32"/>
    <mergeCell ref="H32:I32"/>
    <mergeCell ref="J32:K32"/>
    <mergeCell ref="L32:M32"/>
    <mergeCell ref="D31:E31"/>
    <mergeCell ref="F31:G31"/>
    <mergeCell ref="H31:I31"/>
    <mergeCell ref="J31:K31"/>
    <mergeCell ref="L31:M31"/>
    <mergeCell ref="D30:E30"/>
    <mergeCell ref="F30:G30"/>
    <mergeCell ref="H30:I30"/>
    <mergeCell ref="J30:K30"/>
    <mergeCell ref="L30:M30"/>
    <mergeCell ref="D29:E29"/>
    <mergeCell ref="F29:G29"/>
    <mergeCell ref="H29:I29"/>
    <mergeCell ref="J29:K29"/>
    <mergeCell ref="L29:M29"/>
    <mergeCell ref="J10:K10"/>
    <mergeCell ref="L10:M10"/>
    <mergeCell ref="A10:A11"/>
    <mergeCell ref="B10:B11"/>
    <mergeCell ref="D10:E10"/>
    <mergeCell ref="F10:G10"/>
    <mergeCell ref="H10:I10"/>
  </mergeCells>
  <pageMargins left="0.51181102362204722" right="0.51181102362204722" top="0.78740157480314965" bottom="0.78740157480314965" header="0.31496062992125984" footer="0.31496062992125984"/>
  <pageSetup orientation="landscape" horizontalDpi="300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mauro</cp:lastModifiedBy>
  <cp:lastPrinted>2015-09-08T20:44:49Z</cp:lastPrinted>
  <dcterms:created xsi:type="dcterms:W3CDTF">2002-12-10T19:10:18Z</dcterms:created>
  <dcterms:modified xsi:type="dcterms:W3CDTF">2015-09-08T21:06:08Z</dcterms:modified>
</cp:coreProperties>
</file>