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Controle_Interno\dados\Backup Andreza\Andreza\Controle Interno\Diversos\PMAQ\"/>
    </mc:Choice>
  </mc:AlternateContent>
  <workbookProtection workbookAlgorithmName="SHA-512" workbookHashValue="x6mJGX15YxigrlkKda5dhmAzGDUYvOqNudXo3KHy04rTJmn7AHe9UVYWRpzaRn2IlSsT65gPkT9JjD22F95QsA==" workbookSaltValue="eLis+RJPmVEmTV8E/pQBTw==" workbookSpinCount="100000" lockStructure="1"/>
  <bookViews>
    <workbookView xWindow="0" yWindow="0" windowWidth="24000" windowHeight="10320"/>
  </bookViews>
  <sheets>
    <sheet name="Setembro" sheetId="1" r:id="rId1"/>
  </sheets>
  <definedNames>
    <definedName name="_xlnm.Print_Area" localSheetId="0">Setembro!$A$1:$M$256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4" i="1" l="1"/>
  <c r="J168" i="1" l="1"/>
  <c r="J169" i="1"/>
  <c r="J170" i="1"/>
  <c r="J171" i="1"/>
  <c r="J172" i="1"/>
  <c r="J173" i="1"/>
  <c r="J174" i="1"/>
  <c r="J175" i="1"/>
  <c r="J167" i="1"/>
  <c r="N241" i="1" l="1"/>
  <c r="N240" i="1"/>
  <c r="N239" i="1"/>
  <c r="N238" i="1"/>
  <c r="N237" i="1"/>
  <c r="N236" i="1"/>
  <c r="N220" i="1"/>
  <c r="N219" i="1"/>
  <c r="N218" i="1"/>
  <c r="N217" i="1"/>
  <c r="N216" i="1"/>
  <c r="N215" i="1"/>
  <c r="N214" i="1"/>
  <c r="N213" i="1"/>
  <c r="N212" i="1"/>
  <c r="N211" i="1"/>
  <c r="N210" i="1"/>
  <c r="N200" i="1"/>
  <c r="N199" i="1"/>
  <c r="N198" i="1"/>
  <c r="N197" i="1"/>
  <c r="N196" i="1"/>
  <c r="N195" i="1"/>
  <c r="N194" i="1"/>
  <c r="N193" i="1"/>
  <c r="N192" i="1"/>
  <c r="N191" i="1"/>
  <c r="N175" i="1"/>
  <c r="N174" i="1"/>
  <c r="N173" i="1"/>
  <c r="N172" i="1"/>
  <c r="N171" i="1"/>
  <c r="N170" i="1"/>
  <c r="N169" i="1"/>
  <c r="N168" i="1"/>
  <c r="N167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29" i="1"/>
  <c r="N128" i="1"/>
  <c r="N127" i="1"/>
  <c r="N126" i="1"/>
  <c r="N125" i="1"/>
  <c r="N124" i="1"/>
  <c r="N123" i="1"/>
  <c r="N122" i="1"/>
  <c r="N107" i="1"/>
  <c r="N106" i="1"/>
  <c r="N105" i="1"/>
  <c r="N104" i="1"/>
  <c r="N103" i="1"/>
  <c r="N102" i="1"/>
  <c r="N101" i="1"/>
  <c r="N100" i="1"/>
  <c r="N99" i="1"/>
  <c r="N98" i="1"/>
  <c r="N87" i="1"/>
  <c r="N86" i="1"/>
  <c r="N85" i="1"/>
  <c r="N84" i="1"/>
  <c r="N83" i="1"/>
  <c r="N82" i="1"/>
  <c r="N81" i="1"/>
  <c r="N80" i="1"/>
  <c r="N79" i="1"/>
  <c r="N78" i="1"/>
  <c r="N77" i="1"/>
  <c r="N63" i="1"/>
  <c r="N62" i="1"/>
  <c r="N61" i="1"/>
  <c r="N60" i="1"/>
  <c r="N59" i="1"/>
  <c r="N58" i="1"/>
  <c r="N57" i="1"/>
  <c r="N56" i="1"/>
  <c r="N55" i="1"/>
  <c r="N54" i="1"/>
  <c r="N53" i="1"/>
  <c r="N42" i="1"/>
  <c r="N41" i="1"/>
  <c r="N40" i="1"/>
  <c r="N39" i="1"/>
  <c r="N38" i="1"/>
  <c r="N37" i="1"/>
  <c r="N36" i="1"/>
  <c r="N35" i="1"/>
  <c r="N34" i="1"/>
  <c r="N33" i="1"/>
  <c r="N23" i="1"/>
  <c r="N22" i="1"/>
  <c r="N21" i="1"/>
  <c r="N20" i="1"/>
  <c r="N19" i="1"/>
  <c r="N18" i="1"/>
  <c r="N17" i="1"/>
  <c r="P22" i="1"/>
  <c r="O23" i="1"/>
  <c r="O22" i="1"/>
  <c r="O21" i="1"/>
  <c r="O20" i="1"/>
  <c r="O19" i="1"/>
  <c r="O18" i="1"/>
  <c r="O42" i="1"/>
  <c r="O41" i="1"/>
  <c r="O40" i="1"/>
  <c r="O39" i="1"/>
  <c r="O38" i="1"/>
  <c r="O37" i="1"/>
  <c r="O36" i="1"/>
  <c r="O35" i="1"/>
  <c r="O34" i="1"/>
  <c r="O33" i="1"/>
  <c r="P33" i="1" s="1"/>
  <c r="J241" i="1"/>
  <c r="J240" i="1"/>
  <c r="J239" i="1"/>
  <c r="J238" i="1"/>
  <c r="J237" i="1"/>
  <c r="J236" i="1"/>
  <c r="P241" i="1"/>
  <c r="P240" i="1"/>
  <c r="P239" i="1"/>
  <c r="P238" i="1"/>
  <c r="P237" i="1"/>
  <c r="P236" i="1"/>
  <c r="O242" i="1"/>
  <c r="O241" i="1"/>
  <c r="O240" i="1"/>
  <c r="O239" i="1"/>
  <c r="O238" i="1"/>
  <c r="P235" i="1" s="1"/>
  <c r="P234" i="1" s="1"/>
  <c r="O237" i="1"/>
  <c r="O236" i="1"/>
  <c r="J220" i="1"/>
  <c r="J219" i="1"/>
  <c r="J218" i="1"/>
  <c r="J217" i="1"/>
  <c r="J216" i="1"/>
  <c r="J215" i="1"/>
  <c r="J214" i="1"/>
  <c r="J213" i="1"/>
  <c r="J212" i="1"/>
  <c r="J211" i="1"/>
  <c r="J210" i="1"/>
  <c r="Q221" i="1"/>
  <c r="O220" i="1"/>
  <c r="O219" i="1"/>
  <c r="O218" i="1"/>
  <c r="O217" i="1"/>
  <c r="O216" i="1"/>
  <c r="O215" i="1"/>
  <c r="O214" i="1"/>
  <c r="O213" i="1"/>
  <c r="O212" i="1"/>
  <c r="O211" i="1"/>
  <c r="O210" i="1"/>
  <c r="P210" i="1" s="1"/>
  <c r="J200" i="1"/>
  <c r="J199" i="1"/>
  <c r="J198" i="1"/>
  <c r="J197" i="1"/>
  <c r="J196" i="1"/>
  <c r="J195" i="1"/>
  <c r="J194" i="1"/>
  <c r="J193" i="1"/>
  <c r="J192" i="1"/>
  <c r="J191" i="1"/>
  <c r="O200" i="1"/>
  <c r="O199" i="1"/>
  <c r="P198" i="1"/>
  <c r="O198" i="1"/>
  <c r="O197" i="1"/>
  <c r="P196" i="1"/>
  <c r="O196" i="1"/>
  <c r="P195" i="1"/>
  <c r="O195" i="1"/>
  <c r="O194" i="1"/>
  <c r="P193" i="1"/>
  <c r="O193" i="1"/>
  <c r="O192" i="1"/>
  <c r="P191" i="1"/>
  <c r="O191" i="1"/>
  <c r="P190" i="1" s="1"/>
  <c r="P189" i="1" s="1"/>
  <c r="O175" i="1"/>
  <c r="O174" i="1"/>
  <c r="O173" i="1"/>
  <c r="O172" i="1"/>
  <c r="O171" i="1"/>
  <c r="O170" i="1"/>
  <c r="O169" i="1"/>
  <c r="O168" i="1"/>
  <c r="O167" i="1"/>
  <c r="O144" i="1"/>
  <c r="P144" i="1" s="1"/>
  <c r="P155" i="1"/>
  <c r="J155" i="1" s="1"/>
  <c r="P154" i="1"/>
  <c r="O155" i="1"/>
  <c r="O154" i="1"/>
  <c r="O153" i="1"/>
  <c r="O152" i="1"/>
  <c r="O151" i="1"/>
  <c r="O150" i="1"/>
  <c r="O149" i="1"/>
  <c r="O148" i="1"/>
  <c r="O147" i="1"/>
  <c r="O146" i="1"/>
  <c r="O145" i="1"/>
  <c r="J127" i="1"/>
  <c r="J122" i="1"/>
  <c r="P127" i="1"/>
  <c r="P122" i="1"/>
  <c r="O129" i="1"/>
  <c r="O128" i="1"/>
  <c r="O127" i="1"/>
  <c r="O126" i="1"/>
  <c r="O125" i="1"/>
  <c r="O124" i="1"/>
  <c r="O123" i="1"/>
  <c r="O122" i="1"/>
  <c r="P107" i="1"/>
  <c r="P106" i="1"/>
  <c r="P105" i="1"/>
  <c r="P104" i="1"/>
  <c r="P103" i="1"/>
  <c r="P102" i="1"/>
  <c r="P101" i="1"/>
  <c r="P100" i="1"/>
  <c r="P98" i="1"/>
  <c r="P99" i="1"/>
  <c r="O107" i="1"/>
  <c r="J107" i="1" s="1"/>
  <c r="O106" i="1"/>
  <c r="J106" i="1" s="1"/>
  <c r="O105" i="1"/>
  <c r="J105" i="1" s="1"/>
  <c r="O104" i="1"/>
  <c r="J104" i="1" s="1"/>
  <c r="O103" i="1"/>
  <c r="J103" i="1" s="1"/>
  <c r="O102" i="1"/>
  <c r="J102" i="1" s="1"/>
  <c r="O101" i="1"/>
  <c r="J101" i="1" s="1"/>
  <c r="O100" i="1"/>
  <c r="J100" i="1" s="1"/>
  <c r="O99" i="1"/>
  <c r="J99" i="1" s="1"/>
  <c r="O98" i="1"/>
  <c r="J98" i="1" s="1"/>
  <c r="P77" i="1"/>
  <c r="P53" i="1"/>
  <c r="O87" i="1"/>
  <c r="O86" i="1"/>
  <c r="O85" i="1"/>
  <c r="O84" i="1"/>
  <c r="O83" i="1"/>
  <c r="O82" i="1"/>
  <c r="O81" i="1"/>
  <c r="O80" i="1"/>
  <c r="O79" i="1"/>
  <c r="O78" i="1"/>
  <c r="O77" i="1"/>
  <c r="O63" i="1"/>
  <c r="O62" i="1"/>
  <c r="O61" i="1"/>
  <c r="O60" i="1"/>
  <c r="O59" i="1"/>
  <c r="O58" i="1"/>
  <c r="O57" i="1"/>
  <c r="O56" i="1"/>
  <c r="O55" i="1"/>
  <c r="O54" i="1"/>
  <c r="O53" i="1"/>
  <c r="J53" i="1" s="1"/>
  <c r="M28" i="1"/>
  <c r="J144" i="1" l="1"/>
  <c r="O130" i="1"/>
  <c r="P123" i="1" s="1"/>
  <c r="J123" i="1" s="1"/>
  <c r="P16" i="1"/>
  <c r="P15" i="1" s="1"/>
  <c r="P32" i="1"/>
  <c r="P31" i="1" s="1"/>
  <c r="P41" i="1" s="1"/>
  <c r="O43" i="1"/>
  <c r="P242" i="1"/>
  <c r="Q242" i="1" s="1"/>
  <c r="P209" i="1"/>
  <c r="P208" i="1" s="1"/>
  <c r="O221" i="1"/>
  <c r="P197" i="1"/>
  <c r="O201" i="1"/>
  <c r="P194" i="1" s="1"/>
  <c r="P166" i="1"/>
  <c r="P172" i="1" s="1"/>
  <c r="O176" i="1"/>
  <c r="P167" i="1"/>
  <c r="P143" i="1"/>
  <c r="O156" i="1"/>
  <c r="P121" i="1"/>
  <c r="P120" i="1" s="1"/>
  <c r="P124" i="1" s="1"/>
  <c r="J124" i="1" s="1"/>
  <c r="O108" i="1"/>
  <c r="P97" i="1"/>
  <c r="P96" i="1" s="1"/>
  <c r="J77" i="1"/>
  <c r="P76" i="1"/>
  <c r="P75" i="1" s="1"/>
  <c r="O88" i="1"/>
  <c r="O64" i="1"/>
  <c r="P52" i="1"/>
  <c r="P51" i="1" s="1"/>
  <c r="M231" i="1"/>
  <c r="M205" i="1"/>
  <c r="M186" i="1"/>
  <c r="M162" i="1"/>
  <c r="M139" i="1"/>
  <c r="M117" i="1"/>
  <c r="M93" i="1"/>
  <c r="M72" i="1"/>
  <c r="M48" i="1"/>
  <c r="M12" i="1"/>
  <c r="O17" i="1" s="1"/>
  <c r="O24" i="1" l="1"/>
  <c r="P18" i="1" s="1"/>
  <c r="P146" i="1"/>
  <c r="J146" i="1" s="1"/>
  <c r="P42" i="1"/>
  <c r="P39" i="1"/>
  <c r="P40" i="1"/>
  <c r="P37" i="1"/>
  <c r="P38" i="1"/>
  <c r="P36" i="1"/>
  <c r="P34" i="1"/>
  <c r="P35" i="1"/>
  <c r="P219" i="1"/>
  <c r="P220" i="1"/>
  <c r="P217" i="1"/>
  <c r="P218" i="1"/>
  <c r="P215" i="1"/>
  <c r="P216" i="1"/>
  <c r="P213" i="1"/>
  <c r="P214" i="1"/>
  <c r="P211" i="1"/>
  <c r="P212" i="1"/>
  <c r="P192" i="1"/>
  <c r="P201" i="1" s="1"/>
  <c r="P199" i="1"/>
  <c r="P200" i="1"/>
  <c r="P175" i="1"/>
  <c r="P173" i="1"/>
  <c r="P174" i="1"/>
  <c r="P170" i="1"/>
  <c r="P171" i="1"/>
  <c r="P168" i="1"/>
  <c r="P169" i="1"/>
  <c r="P145" i="1"/>
  <c r="J145" i="1" s="1"/>
  <c r="P150" i="1"/>
  <c r="J150" i="1" s="1"/>
  <c r="P152" i="1"/>
  <c r="J152" i="1" s="1"/>
  <c r="P148" i="1"/>
  <c r="J148" i="1" s="1"/>
  <c r="P153" i="1"/>
  <c r="J153" i="1" s="1"/>
  <c r="P151" i="1"/>
  <c r="J151" i="1" s="1"/>
  <c r="P149" i="1"/>
  <c r="J149" i="1" s="1"/>
  <c r="P147" i="1"/>
  <c r="J147" i="1" s="1"/>
  <c r="P128" i="1"/>
  <c r="J128" i="1" s="1"/>
  <c r="P129" i="1"/>
  <c r="J129" i="1" s="1"/>
  <c r="P126" i="1"/>
  <c r="J126" i="1" s="1"/>
  <c r="P125" i="1"/>
  <c r="P87" i="1"/>
  <c r="P85" i="1"/>
  <c r="J85" i="1" s="1"/>
  <c r="P86" i="1"/>
  <c r="P80" i="1"/>
  <c r="J80" i="1" s="1"/>
  <c r="P79" i="1"/>
  <c r="P83" i="1"/>
  <c r="J83" i="1" s="1"/>
  <c r="P82" i="1"/>
  <c r="J82" i="1" s="1"/>
  <c r="P81" i="1"/>
  <c r="J81" i="1" s="1"/>
  <c r="P84" i="1"/>
  <c r="J84" i="1" s="1"/>
  <c r="P78" i="1"/>
  <c r="J78" i="1" s="1"/>
  <c r="J87" i="1"/>
  <c r="J86" i="1"/>
  <c r="J79" i="1"/>
  <c r="P54" i="1"/>
  <c r="J54" i="1" s="1"/>
  <c r="P56" i="1"/>
  <c r="J56" i="1" s="1"/>
  <c r="P62" i="1"/>
  <c r="J62" i="1" s="1"/>
  <c r="P63" i="1"/>
  <c r="J63" i="1" s="1"/>
  <c r="P60" i="1"/>
  <c r="J60" i="1" s="1"/>
  <c r="P61" i="1"/>
  <c r="J61" i="1" s="1"/>
  <c r="P58" i="1"/>
  <c r="J58" i="1" s="1"/>
  <c r="P59" i="1"/>
  <c r="J59" i="1" s="1"/>
  <c r="P55" i="1"/>
  <c r="J55" i="1" s="1"/>
  <c r="P57" i="1"/>
  <c r="J57" i="1" s="1"/>
  <c r="J22" i="1"/>
  <c r="J242" i="1"/>
  <c r="K242" i="1" s="1"/>
  <c r="J201" i="1"/>
  <c r="K201" i="1" s="1"/>
  <c r="P19" i="1" l="1"/>
  <c r="J19" i="1" s="1"/>
  <c r="P23" i="1"/>
  <c r="J23" i="1" s="1"/>
  <c r="P21" i="1"/>
  <c r="J21" i="1" s="1"/>
  <c r="P20" i="1"/>
  <c r="J20" i="1" s="1"/>
  <c r="P17" i="1"/>
  <c r="J17" i="1" s="1"/>
  <c r="P130" i="1"/>
  <c r="Q130" i="1" s="1"/>
  <c r="J125" i="1"/>
  <c r="J130" i="1" s="1"/>
  <c r="K130" i="1" s="1"/>
  <c r="P221" i="1"/>
  <c r="P176" i="1"/>
  <c r="Q176" i="1" s="1"/>
  <c r="P156" i="1"/>
  <c r="Q156" i="1" s="1"/>
  <c r="J156" i="1"/>
  <c r="K156" i="1" s="1"/>
  <c r="P108" i="1"/>
  <c r="Q108" i="1" s="1"/>
  <c r="P88" i="1"/>
  <c r="Q88" i="1" s="1"/>
  <c r="P64" i="1"/>
  <c r="Q64" i="1" s="1"/>
  <c r="J18" i="1"/>
  <c r="J108" i="1"/>
  <c r="K108" i="1" s="1"/>
  <c r="J64" i="1"/>
  <c r="K64" i="1" s="1"/>
  <c r="J221" i="1"/>
  <c r="K221" i="1" s="1"/>
  <c r="J176" i="1"/>
  <c r="K176" i="1" s="1"/>
  <c r="P24" i="1" l="1"/>
  <c r="Q24" i="1" s="1"/>
  <c r="J88" i="1"/>
  <c r="K88" i="1" s="1"/>
  <c r="J24" i="1"/>
  <c r="K24" i="1" s="1"/>
  <c r="J33" i="1" l="1"/>
  <c r="J35" i="1"/>
  <c r="J37" i="1"/>
  <c r="J42" i="1"/>
  <c r="J40" i="1"/>
  <c r="J39" i="1"/>
  <c r="J41" i="1"/>
  <c r="J36" i="1"/>
  <c r="J38" i="1"/>
  <c r="P43" i="1" l="1"/>
  <c r="Q43" i="1" s="1"/>
  <c r="J34" i="1"/>
  <c r="J43" i="1" s="1"/>
  <c r="K43" i="1" s="1"/>
</calcChain>
</file>

<file path=xl/sharedStrings.xml><?xml version="1.0" encoding="utf-8"?>
<sst xmlns="http://schemas.openxmlformats.org/spreadsheetml/2006/main" count="483" uniqueCount="214">
  <si>
    <t>ESTADO DE SANTA CATARINA</t>
  </si>
  <si>
    <t>PREFEITURA MUNICIPAL DE XANXERÊ</t>
  </si>
  <si>
    <t>SECRETARIA MUNICIPAL DA SAÚDE</t>
  </si>
  <si>
    <t>RUA:  CORONEL SANTOS MARINHO, 116 – CENTRO – FONE: (49) 34418585</t>
  </si>
  <si>
    <t>RELATÓRIO INCENTIVO PMAQ</t>
  </si>
  <si>
    <t>NOME</t>
  </si>
  <si>
    <t>CBO</t>
  </si>
  <si>
    <t>RECEBER</t>
  </si>
  <si>
    <t>APTO</t>
  </si>
  <si>
    <t>OBSERVAÇÃO</t>
  </si>
  <si>
    <t>Andrea Ferraz de Oliveira</t>
  </si>
  <si>
    <t>Jacira de Oliveira Mallman</t>
  </si>
  <si>
    <t>Elinete Rama Bianchini</t>
  </si>
  <si>
    <t>Roselce Farrapo Lara</t>
  </si>
  <si>
    <t>Vanessa Colling</t>
  </si>
  <si>
    <t>Suzanne Cristina Abido*</t>
  </si>
  <si>
    <t>Mariluci Neiss*</t>
  </si>
  <si>
    <t>Claudete de Fatima Anacleto</t>
  </si>
  <si>
    <t>Raquel Machado Schvartz</t>
  </si>
  <si>
    <t>Wilson Eleuterio Telles</t>
  </si>
  <si>
    <t>Juraci Maria Bernardi</t>
  </si>
  <si>
    <t>Karine de Velen Rodrigues</t>
  </si>
  <si>
    <t>Lidia Mayna Miglioranza</t>
  </si>
  <si>
    <t>Marli Aparecida Martinelli</t>
  </si>
  <si>
    <t>Claudete Janete Breier*</t>
  </si>
  <si>
    <t>Vanessa Lang Isoton</t>
  </si>
  <si>
    <t>Claciane Muller</t>
  </si>
  <si>
    <t>Dejane Padilha</t>
  </si>
  <si>
    <t>Elizangela Ramos Stvekmanns</t>
  </si>
  <si>
    <t>Heliete Fiorentin</t>
  </si>
  <si>
    <t>Marli Martins</t>
  </si>
  <si>
    <t>Doroti Salete Paludo Ferraz</t>
  </si>
  <si>
    <t>Joice de Fatima dos Santos</t>
  </si>
  <si>
    <t>Magda de Moura Camargo</t>
  </si>
  <si>
    <t>Rosa Maria Brazzo Vaseak</t>
  </si>
  <si>
    <t>Barbara Graciele Pandolfo*</t>
  </si>
  <si>
    <t>Melvys Hernandez Diasz</t>
  </si>
  <si>
    <t>Aline Ferronatto</t>
  </si>
  <si>
    <t>Juliana Cristina Heidrich</t>
  </si>
  <si>
    <t>Maria Helena Rosa da Silva</t>
  </si>
  <si>
    <t>Clarice dos Santos Ferreira</t>
  </si>
  <si>
    <t>Gislaine Mesnerovicz</t>
  </si>
  <si>
    <t>Izabel Salles Borges</t>
  </si>
  <si>
    <t>Jandira Maria Arno</t>
  </si>
  <si>
    <t>Nilse Dallacqua</t>
  </si>
  <si>
    <t>Adriana Tonet*</t>
  </si>
  <si>
    <t>Ingrid Tainah Frare Vartha</t>
  </si>
  <si>
    <t>Carla Regina Benedetti</t>
  </si>
  <si>
    <t>Marta Francisnara Dala Riva</t>
  </si>
  <si>
    <t>Rosmeri Volpato</t>
  </si>
  <si>
    <t>Eliane Maria Andrin Todeschini</t>
  </si>
  <si>
    <t>Marilde Rodrigues Vicente</t>
  </si>
  <si>
    <t>Marta Antunes</t>
  </si>
  <si>
    <t>Alexandra Pedroso de Campos</t>
  </si>
  <si>
    <t>Marcia Marques Andrade</t>
  </si>
  <si>
    <t>Claudete Maria Granoski Molmann</t>
  </si>
  <si>
    <t>Jucemara Salete Finger</t>
  </si>
  <si>
    <t>Zunildes Italia Lemos Alff</t>
  </si>
  <si>
    <t>Claudia Terezinha Mendes</t>
  </si>
  <si>
    <t>Geni Silva</t>
  </si>
  <si>
    <t>Suelen Cristina Kufner</t>
  </si>
  <si>
    <t>Mario Alberto Barbosa</t>
  </si>
  <si>
    <t>Programa Mais Médico</t>
  </si>
  <si>
    <t>Rejane Gubert</t>
  </si>
  <si>
    <t>Claudia Bruna Dazzi</t>
  </si>
  <si>
    <t>Josiane Oliveira Mallman</t>
  </si>
  <si>
    <t>Mercedes Lourdes de Lima</t>
  </si>
  <si>
    <t>Nilse Rodrigues</t>
  </si>
  <si>
    <t>Sonia Dal Molin Neckel</t>
  </si>
  <si>
    <t>Emilia Franciele Lopes</t>
  </si>
  <si>
    <t>Lucas Delazari</t>
  </si>
  <si>
    <t>Juliana Aparecida Pasetti*</t>
  </si>
  <si>
    <t>Dirlei Koserski de Saibro</t>
  </si>
  <si>
    <t>Viviane Bassotto</t>
  </si>
  <si>
    <t>Celia Aparecida Gomes Santos</t>
  </si>
  <si>
    <t>Iria Marli Juver Moraes</t>
  </si>
  <si>
    <t>Ledi Ivete Chiossi</t>
  </si>
  <si>
    <t>Luana Agnoletto*</t>
  </si>
  <si>
    <t>Alejandro Santiago Benitez Marin</t>
  </si>
  <si>
    <t>Marco Antonio Nass</t>
  </si>
  <si>
    <t>Rosane Bergamaschi</t>
  </si>
  <si>
    <t>Rosane vaz Borges</t>
  </si>
  <si>
    <t>Fernanda Teston Lopes</t>
  </si>
  <si>
    <t>Janice Graciele Garghetti de Lima</t>
  </si>
  <si>
    <t>Juliana Camilotti</t>
  </si>
  <si>
    <t>Aposentadoria Invalidez</t>
  </si>
  <si>
    <t>Luciana Camilotti</t>
  </si>
  <si>
    <t>Nilza Gonzaga da Silva</t>
  </si>
  <si>
    <t>Auxilio Doença</t>
  </si>
  <si>
    <t>Katia Daniela Iop Pedrotti*</t>
  </si>
  <si>
    <t>Michely Evelin Ficagna</t>
  </si>
  <si>
    <t>MATRIC</t>
  </si>
  <si>
    <t>Médico Residente</t>
  </si>
  <si>
    <t>Loreci de Fátima Vicari Soligo</t>
  </si>
  <si>
    <t>Rosane Dias de Godoy</t>
  </si>
  <si>
    <t>Ivania Alves da Luz</t>
  </si>
  <si>
    <t>Jucara Lanzarin do Amarante</t>
  </si>
  <si>
    <t>Marineide de Fatima Zanotto</t>
  </si>
  <si>
    <t>Marli Isabel Pezzini Zaffari</t>
  </si>
  <si>
    <t>Marli Pertuzzatti</t>
  </si>
  <si>
    <t>Nilza Richardt Bin</t>
  </si>
  <si>
    <t>Raquel Madalena Martins Ugolin</t>
  </si>
  <si>
    <t>Claudete Teresinha Azevedo*</t>
  </si>
  <si>
    <t>Yvel Mara Aneli</t>
  </si>
  <si>
    <t>Elisabete de Fátima Berlato</t>
  </si>
  <si>
    <t>Leodina Sonza Giroletti</t>
  </si>
  <si>
    <t>Joseandra Putrich</t>
  </si>
  <si>
    <t>Rafaela Pavan</t>
  </si>
  <si>
    <t>Marinez Maria Zancanaro</t>
  </si>
  <si>
    <t>Marisangela Paula Basso Gava</t>
  </si>
  <si>
    <t>Coordenadora Atenção Básica</t>
  </si>
  <si>
    <t>Diretora Administrativa</t>
  </si>
  <si>
    <t>Irene Salete Goralski</t>
  </si>
  <si>
    <t>Gestora Municipal de Saúde</t>
  </si>
  <si>
    <t>Marlei Sechini Migloranza</t>
  </si>
  <si>
    <t>Marenilce Rodrigues</t>
  </si>
  <si>
    <t>Adriana Alves de Andrades</t>
  </si>
  <si>
    <t>Ana Kosloski</t>
  </si>
  <si>
    <t>Cleunice de Fatima Rezende</t>
  </si>
  <si>
    <t>X</t>
  </si>
  <si>
    <t>Aux. Doença 01 a 17/09/18</t>
  </si>
  <si>
    <t>Carolina de Andrade</t>
  </si>
  <si>
    <t>Lic. Maternidade/Férias.</t>
  </si>
  <si>
    <t>Ates. 1 dia e Faltou 8horas.</t>
  </si>
  <si>
    <t>Férias 01 a 06/09/2018</t>
  </si>
  <si>
    <t>Aux doença 01 a 30/09/18</t>
  </si>
  <si>
    <t>Aposentada por Invalidez</t>
  </si>
  <si>
    <t>Férias 24 a 30/09/18</t>
  </si>
  <si>
    <t>Falta 01 a 06/09 Férias 10 a 30/09</t>
  </si>
  <si>
    <t>Admissão 10/09/2018</t>
  </si>
  <si>
    <t>Lic Prêmio 03 a 30/09/18</t>
  </si>
  <si>
    <t>Aux doença 01 a 16/09/18</t>
  </si>
  <si>
    <t>Férias 01 a 06/09/18</t>
  </si>
  <si>
    <t>Férias 17 a 30/09/18</t>
  </si>
  <si>
    <t>Ates. 01 a 14/09 Aux doen 15 a 30/09</t>
  </si>
  <si>
    <t>Férias 17 a 30/09</t>
  </si>
  <si>
    <t>Férias 10 a 24/09</t>
  </si>
  <si>
    <t>Lic de gala 10 a 14/09</t>
  </si>
  <si>
    <t>Férias 03 a 30/09</t>
  </si>
  <si>
    <t>Na produção, atividade coletiva, não consta educação em saúde ou atendimento em grupo.</t>
  </si>
  <si>
    <r>
      <rPr>
        <b/>
        <sz val="11"/>
        <color theme="1"/>
        <rFont val="Arial"/>
        <family val="2"/>
      </rPr>
      <t>OBSERVAÇÃO:</t>
    </r>
    <r>
      <rPr>
        <sz val="11"/>
        <color theme="1"/>
        <rFont val="Arial"/>
        <family val="2"/>
      </rPr>
      <t xml:space="preserve"> (*) Coordenador do PMAQ.</t>
    </r>
  </si>
  <si>
    <t>Aline Aparecida Assolini*</t>
  </si>
  <si>
    <t>Jaysson Antonello**</t>
  </si>
  <si>
    <t>Marco Aurelio Orssatto Ferronato**</t>
  </si>
  <si>
    <t xml:space="preserve">                                     (**) Coordenador do PMAQ Saúde Bucal.</t>
  </si>
  <si>
    <t>Data Recebimento</t>
  </si>
  <si>
    <t>Valor recebido</t>
  </si>
  <si>
    <t>Valor</t>
  </si>
  <si>
    <t>Classificação</t>
  </si>
  <si>
    <t>Valor por equipe</t>
  </si>
  <si>
    <t>Coordenadora do PMAQ</t>
  </si>
  <si>
    <t>Valor Por Equipe</t>
  </si>
  <si>
    <t>Valor do incentivo</t>
  </si>
  <si>
    <t>INAPTO</t>
  </si>
  <si>
    <t>TOTAL</t>
  </si>
  <si>
    <t>BOM</t>
  </si>
  <si>
    <t>MUITO BOM</t>
  </si>
  <si>
    <t>Faltou 8 horas.</t>
  </si>
  <si>
    <r>
      <t xml:space="preserve">ANO: </t>
    </r>
    <r>
      <rPr>
        <sz val="11"/>
        <color theme="1"/>
        <rFont val="Arial"/>
        <family val="2"/>
      </rPr>
      <t>2018</t>
    </r>
  </si>
  <si>
    <r>
      <t xml:space="preserve">UBS: </t>
    </r>
    <r>
      <rPr>
        <sz val="11"/>
        <color theme="1"/>
        <rFont val="Arial"/>
        <family val="2"/>
      </rPr>
      <t>TONIAL</t>
    </r>
  </si>
  <si>
    <r>
      <t xml:space="preserve">ÁREA: </t>
    </r>
    <r>
      <rPr>
        <sz val="11"/>
        <color theme="1"/>
        <rFont val="Arial"/>
        <family val="2"/>
      </rPr>
      <t>01</t>
    </r>
  </si>
  <si>
    <r>
      <t xml:space="preserve">CNES: </t>
    </r>
    <r>
      <rPr>
        <sz val="11"/>
        <color theme="1"/>
        <rFont val="Arial"/>
        <family val="2"/>
      </rPr>
      <t>7212836</t>
    </r>
  </si>
  <si>
    <r>
      <t xml:space="preserve">INE: </t>
    </r>
    <r>
      <rPr>
        <sz val="11"/>
        <color theme="1"/>
        <rFont val="Arial"/>
        <family val="2"/>
      </rPr>
      <t>0000418544</t>
    </r>
  </si>
  <si>
    <r>
      <t xml:space="preserve">UBS: </t>
    </r>
    <r>
      <rPr>
        <sz val="11"/>
        <color theme="1"/>
        <rFont val="Arial"/>
        <family val="2"/>
      </rPr>
      <t>DR LAURO ZAWASKI</t>
    </r>
  </si>
  <si>
    <r>
      <t xml:space="preserve">ÁREA: </t>
    </r>
    <r>
      <rPr>
        <sz val="11"/>
        <color theme="1"/>
        <rFont val="Arial"/>
        <family val="2"/>
      </rPr>
      <t>02</t>
    </r>
  </si>
  <si>
    <r>
      <t xml:space="preserve">CNES: </t>
    </r>
    <r>
      <rPr>
        <sz val="11"/>
        <color theme="1"/>
        <rFont val="Arial"/>
        <family val="2"/>
      </rPr>
      <t>2411407</t>
    </r>
  </si>
  <si>
    <r>
      <t xml:space="preserve">INE: </t>
    </r>
    <r>
      <rPr>
        <sz val="11"/>
        <color theme="1"/>
        <rFont val="Arial"/>
        <family val="2"/>
      </rPr>
      <t>0000418471</t>
    </r>
  </si>
  <si>
    <r>
      <t xml:space="preserve">UBS: </t>
    </r>
    <r>
      <rPr>
        <sz val="11"/>
        <color theme="1"/>
        <rFont val="Arial"/>
        <family val="2"/>
      </rPr>
      <t>PAULINA LUNARDELLI BALDI</t>
    </r>
  </si>
  <si>
    <r>
      <t xml:space="preserve">ÁREA: </t>
    </r>
    <r>
      <rPr>
        <sz val="11"/>
        <color theme="1"/>
        <rFont val="Arial"/>
        <family val="2"/>
      </rPr>
      <t>03</t>
    </r>
  </si>
  <si>
    <r>
      <t xml:space="preserve">CNES: </t>
    </r>
    <r>
      <rPr>
        <sz val="11"/>
        <color theme="1"/>
        <rFont val="Arial"/>
        <family val="2"/>
      </rPr>
      <t>2411385</t>
    </r>
  </si>
  <si>
    <r>
      <t xml:space="preserve">INE: </t>
    </r>
    <r>
      <rPr>
        <sz val="11"/>
        <color theme="1"/>
        <rFont val="Arial"/>
        <family val="2"/>
      </rPr>
      <t>0000418463</t>
    </r>
  </si>
  <si>
    <r>
      <t xml:space="preserve">UBS: </t>
    </r>
    <r>
      <rPr>
        <sz val="11"/>
        <color theme="1"/>
        <rFont val="Arial"/>
        <family val="2"/>
      </rPr>
      <t>DELAIDE BONATTO</t>
    </r>
  </si>
  <si>
    <r>
      <t xml:space="preserve">ÁREA: </t>
    </r>
    <r>
      <rPr>
        <sz val="11"/>
        <color theme="1"/>
        <rFont val="Arial"/>
        <family val="2"/>
      </rPr>
      <t>04</t>
    </r>
  </si>
  <si>
    <r>
      <t xml:space="preserve">CNES: </t>
    </r>
    <r>
      <rPr>
        <sz val="11"/>
        <color theme="1"/>
        <rFont val="Arial"/>
        <family val="2"/>
      </rPr>
      <t>2411334</t>
    </r>
  </si>
  <si>
    <r>
      <t xml:space="preserve">INE: </t>
    </r>
    <r>
      <rPr>
        <sz val="11"/>
        <color theme="1"/>
        <rFont val="Arial"/>
        <family val="2"/>
      </rPr>
      <t>0000418439</t>
    </r>
  </si>
  <si>
    <r>
      <t xml:space="preserve">UBS: </t>
    </r>
    <r>
      <rPr>
        <sz val="11"/>
        <color theme="1"/>
        <rFont val="Arial"/>
        <family val="2"/>
      </rPr>
      <t>DR OTAVIO CELSO RAUEN</t>
    </r>
  </si>
  <si>
    <r>
      <t xml:space="preserve">ÁREA: </t>
    </r>
    <r>
      <rPr>
        <sz val="11"/>
        <color theme="1"/>
        <rFont val="Arial"/>
        <family val="2"/>
      </rPr>
      <t>05</t>
    </r>
  </si>
  <si>
    <r>
      <t xml:space="preserve">CNES: </t>
    </r>
    <r>
      <rPr>
        <sz val="11"/>
        <color theme="1"/>
        <rFont val="Arial"/>
        <family val="2"/>
      </rPr>
      <t>2411318</t>
    </r>
  </si>
  <si>
    <r>
      <t xml:space="preserve">INE: </t>
    </r>
    <r>
      <rPr>
        <sz val="11"/>
        <color theme="1"/>
        <rFont val="Arial"/>
        <family val="2"/>
      </rPr>
      <t>0000418420</t>
    </r>
  </si>
  <si>
    <r>
      <t xml:space="preserve">UBS: </t>
    </r>
    <r>
      <rPr>
        <sz val="11"/>
        <color theme="1"/>
        <rFont val="Arial"/>
        <family val="2"/>
      </rPr>
      <t>HELIO DOS ANJOS ORTIZ</t>
    </r>
  </si>
  <si>
    <r>
      <t xml:space="preserve">ÁREA: </t>
    </r>
    <r>
      <rPr>
        <sz val="11"/>
        <color theme="1"/>
        <rFont val="Arial"/>
        <family val="2"/>
      </rPr>
      <t>06</t>
    </r>
  </si>
  <si>
    <r>
      <t xml:space="preserve">CNES: </t>
    </r>
    <r>
      <rPr>
        <sz val="11"/>
        <color theme="1"/>
        <rFont val="Arial"/>
        <family val="2"/>
      </rPr>
      <t>2411377</t>
    </r>
  </si>
  <si>
    <r>
      <t xml:space="preserve">INE: </t>
    </r>
    <r>
      <rPr>
        <sz val="11"/>
        <color theme="1"/>
        <rFont val="Arial"/>
        <family val="2"/>
      </rPr>
      <t>0000418455</t>
    </r>
  </si>
  <si>
    <r>
      <t xml:space="preserve">UBS: </t>
    </r>
    <r>
      <rPr>
        <sz val="11"/>
        <color theme="1"/>
        <rFont val="Arial"/>
        <family val="2"/>
      </rPr>
      <t>DR ALAOR ALMEIDA LOVATEL</t>
    </r>
  </si>
  <si>
    <r>
      <t xml:space="preserve">ÁREA: </t>
    </r>
    <r>
      <rPr>
        <sz val="11"/>
        <color theme="1"/>
        <rFont val="Arial"/>
        <family val="2"/>
      </rPr>
      <t>07</t>
    </r>
  </si>
  <si>
    <r>
      <t xml:space="preserve">CNES: </t>
    </r>
    <r>
      <rPr>
        <sz val="11"/>
        <color theme="1"/>
        <rFont val="Arial"/>
        <family val="2"/>
      </rPr>
      <t>2689626</t>
    </r>
  </si>
  <si>
    <r>
      <t xml:space="preserve">INE: </t>
    </r>
    <r>
      <rPr>
        <sz val="11"/>
        <color theme="1"/>
        <rFont val="Arial"/>
        <family val="2"/>
      </rPr>
      <t>0000418498</t>
    </r>
  </si>
  <si>
    <r>
      <t xml:space="preserve">UBS: </t>
    </r>
    <r>
      <rPr>
        <sz val="11"/>
        <color theme="1"/>
        <rFont val="Arial"/>
        <family val="2"/>
      </rPr>
      <t>JACOB SIRENA</t>
    </r>
  </si>
  <si>
    <r>
      <t xml:space="preserve">ÁREA: </t>
    </r>
    <r>
      <rPr>
        <sz val="11"/>
        <color theme="1"/>
        <rFont val="Arial"/>
        <family val="2"/>
      </rPr>
      <t>08</t>
    </r>
  </si>
  <si>
    <r>
      <t xml:space="preserve">CNES: </t>
    </r>
    <r>
      <rPr>
        <sz val="11"/>
        <color theme="1"/>
        <rFont val="Arial"/>
        <family val="2"/>
      </rPr>
      <t>3178692</t>
    </r>
  </si>
  <si>
    <r>
      <t xml:space="preserve">INE: </t>
    </r>
    <r>
      <rPr>
        <sz val="11"/>
        <color theme="1"/>
        <rFont val="Arial"/>
        <family val="2"/>
      </rPr>
      <t>0000418528</t>
    </r>
  </si>
  <si>
    <r>
      <t xml:space="preserve">UBS: </t>
    </r>
    <r>
      <rPr>
        <sz val="11"/>
        <color theme="1"/>
        <rFont val="Arial"/>
        <family val="2"/>
      </rPr>
      <t>ADEVANIR ROSA LOPES</t>
    </r>
  </si>
  <si>
    <r>
      <t xml:space="preserve">ÁREA: </t>
    </r>
    <r>
      <rPr>
        <sz val="11"/>
        <color theme="1"/>
        <rFont val="Arial"/>
        <family val="2"/>
      </rPr>
      <t>09</t>
    </r>
  </si>
  <si>
    <r>
      <t xml:space="preserve">CNES: </t>
    </r>
    <r>
      <rPr>
        <sz val="11"/>
        <color theme="1"/>
        <rFont val="Arial"/>
        <family val="2"/>
      </rPr>
      <t>3059790</t>
    </r>
  </si>
  <si>
    <r>
      <t xml:space="preserve">INE: </t>
    </r>
    <r>
      <rPr>
        <sz val="11"/>
        <color theme="1"/>
        <rFont val="Arial"/>
        <family val="2"/>
      </rPr>
      <t>0000418501</t>
    </r>
  </si>
  <si>
    <r>
      <t xml:space="preserve">UBS: </t>
    </r>
    <r>
      <rPr>
        <sz val="11"/>
        <color theme="1"/>
        <rFont val="Arial"/>
        <family val="2"/>
      </rPr>
      <t>ARNO VIVAN</t>
    </r>
  </si>
  <si>
    <r>
      <t xml:space="preserve">ÁREA: </t>
    </r>
    <r>
      <rPr>
        <sz val="11"/>
        <color theme="1"/>
        <rFont val="Arial"/>
        <family val="2"/>
      </rPr>
      <t>10</t>
    </r>
  </si>
  <si>
    <r>
      <t xml:space="preserve">CNES: </t>
    </r>
    <r>
      <rPr>
        <sz val="11"/>
        <color theme="1"/>
        <rFont val="Arial"/>
        <family val="2"/>
      </rPr>
      <t>3642860</t>
    </r>
  </si>
  <si>
    <r>
      <t xml:space="preserve">INE: </t>
    </r>
    <r>
      <rPr>
        <sz val="11"/>
        <color theme="1"/>
        <rFont val="Arial"/>
        <family val="2"/>
      </rPr>
      <t>0000418536</t>
    </r>
  </si>
  <si>
    <r>
      <t xml:space="preserve">UBS: </t>
    </r>
    <r>
      <rPr>
        <sz val="11"/>
        <color theme="1"/>
        <rFont val="Arial"/>
        <family val="2"/>
      </rPr>
      <t>LUIZ ZACARON</t>
    </r>
  </si>
  <si>
    <r>
      <t xml:space="preserve">ÁREA: </t>
    </r>
    <r>
      <rPr>
        <sz val="11"/>
        <color theme="1"/>
        <rFont val="Arial"/>
        <family val="2"/>
      </rPr>
      <t>11</t>
    </r>
  </si>
  <si>
    <r>
      <t xml:space="preserve">CNES: </t>
    </r>
    <r>
      <rPr>
        <sz val="11"/>
        <color theme="1"/>
        <rFont val="Arial"/>
        <family val="2"/>
      </rPr>
      <t>7636563</t>
    </r>
  </si>
  <si>
    <r>
      <t xml:space="preserve">INE: </t>
    </r>
    <r>
      <rPr>
        <sz val="11"/>
        <color theme="1"/>
        <rFont val="Arial"/>
        <family val="2"/>
      </rPr>
      <t>0001563211</t>
    </r>
  </si>
  <si>
    <r>
      <t xml:space="preserve">COMPETÊNCIA: </t>
    </r>
    <r>
      <rPr>
        <sz val="11"/>
        <color theme="1"/>
        <rFont val="Arial"/>
        <family val="2"/>
      </rPr>
      <t>SETEMBRO</t>
    </r>
  </si>
  <si>
    <t>x</t>
  </si>
  <si>
    <t xml:space="preserve">Maria Regina Ribeiro </t>
  </si>
  <si>
    <t>Quant. Aptos</t>
  </si>
  <si>
    <t>Quant. 20%</t>
  </si>
  <si>
    <t>Marisa Lucia Lunardi dos Santos*</t>
  </si>
  <si>
    <t>Fabio Antonio Vanzin Prezzotto</t>
  </si>
  <si>
    <t>Lic. Prêmio 01 a 30/09/18</t>
  </si>
  <si>
    <t>Férias 10 a 19/09/2018</t>
  </si>
  <si>
    <t>Férias 01 a 05/09/2018</t>
  </si>
  <si>
    <t>Férias 10 a 30/09/2018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</si>
</sst>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u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0" fontId="0" fillId="0" borderId="0" xfId="0" applyFont="1"/>
    <xf numFmtId="0" fontId="0" fillId="0" borderId="0" xfId="0" applyFont="1" applyAlignment="1"/>
    <xf numFmtId="0" fontId="3" fillId="0" borderId="0" xfId="0" applyFont="1" applyAlignment="1">
      <alignment vertical="center"/>
    </xf>
    <xf numFmtId="0" fontId="3" fillId="0" borderId="1" xfId="0" applyFont="1" applyBorder="1"/>
    <xf numFmtId="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3" fontId="0" fillId="0" borderId="0" xfId="0" applyNumberFormat="1"/>
    <xf numFmtId="43" fontId="0" fillId="0" borderId="0" xfId="1" applyFont="1" applyAlignment="1">
      <alignment shrinkToFit="1"/>
    </xf>
    <xf numFmtId="43" fontId="0" fillId="0" borderId="0" xfId="0" applyNumberFormat="1" applyAlignment="1">
      <alignment shrinkToFit="1"/>
    </xf>
    <xf numFmtId="4" fontId="3" fillId="0" borderId="1" xfId="0" applyNumberFormat="1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4" fontId="3" fillId="0" borderId="7" xfId="0" applyNumberFormat="1" applyFont="1" applyBorder="1" applyAlignment="1">
      <alignment horizontal="center" vertical="center" shrinkToFit="1"/>
    </xf>
    <xf numFmtId="164" fontId="0" fillId="0" borderId="0" xfId="0" applyNumberFormat="1" applyAlignment="1">
      <alignment shrinkToFit="1"/>
    </xf>
    <xf numFmtId="0" fontId="3" fillId="0" borderId="1" xfId="0" applyFont="1" applyBorder="1" applyAlignment="1">
      <alignment shrinkToFit="1"/>
    </xf>
    <xf numFmtId="9" fontId="0" fillId="0" borderId="0" xfId="0" applyNumberFormat="1" applyAlignment="1">
      <alignment shrinkToFit="1"/>
    </xf>
    <xf numFmtId="164" fontId="0" fillId="0" borderId="0" xfId="1" applyNumberFormat="1" applyFont="1" applyAlignment="1">
      <alignment shrinkToFit="1"/>
    </xf>
    <xf numFmtId="0" fontId="2" fillId="0" borderId="1" xfId="0" applyFont="1" applyBorder="1" applyAlignment="1">
      <alignment horizontal="center" vertical="center" shrinkToFit="1"/>
    </xf>
    <xf numFmtId="2" fontId="4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shrinkToFit="1"/>
    </xf>
    <xf numFmtId="43" fontId="4" fillId="0" borderId="1" xfId="1" applyFont="1" applyBorder="1" applyAlignment="1">
      <alignment horizontal="center" vertical="center" shrinkToFit="1"/>
    </xf>
    <xf numFmtId="43" fontId="0" fillId="0" borderId="0" xfId="1" applyFont="1" applyAlignment="1"/>
    <xf numFmtId="43" fontId="3" fillId="0" borderId="1" xfId="1" applyFont="1" applyBorder="1" applyAlignment="1">
      <alignment horizontal="center" vertical="center" shrinkToFit="1"/>
    </xf>
    <xf numFmtId="0" fontId="0" fillId="0" borderId="0" xfId="0" applyAlignment="1"/>
    <xf numFmtId="43" fontId="2" fillId="0" borderId="1" xfId="1" applyFont="1" applyBorder="1" applyAlignment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shrinkToFit="1"/>
      <protection locked="0"/>
    </xf>
    <xf numFmtId="0" fontId="2" fillId="0" borderId="1" xfId="0" applyFont="1" applyBorder="1" applyAlignment="1" applyProtection="1">
      <alignment horizont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43" fontId="4" fillId="0" borderId="1" xfId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/>
      <protection locked="0"/>
    </xf>
    <xf numFmtId="14" fontId="3" fillId="0" borderId="0" xfId="0" applyNumberFormat="1" applyFont="1" applyAlignment="1" applyProtection="1">
      <alignment vertical="center"/>
      <protection locked="0"/>
    </xf>
    <xf numFmtId="4" fontId="3" fillId="0" borderId="0" xfId="0" applyNumberFormat="1" applyFont="1" applyAlignment="1" applyProtection="1">
      <alignment vertical="center"/>
      <protection locked="0"/>
    </xf>
    <xf numFmtId="4" fontId="3" fillId="0" borderId="1" xfId="0" applyNumberFormat="1" applyFont="1" applyBorder="1" applyAlignment="1" applyProtection="1">
      <alignment horizontal="center" vertical="center"/>
      <protection locked="0"/>
    </xf>
    <xf numFmtId="4" fontId="3" fillId="0" borderId="1" xfId="0" applyNumberFormat="1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shrinkToFit="1"/>
    </xf>
    <xf numFmtId="0" fontId="2" fillId="0" borderId="6" xfId="0" applyFont="1" applyBorder="1" applyAlignment="1">
      <alignment horizontal="center" shrinkToFit="1"/>
    </xf>
    <xf numFmtId="0" fontId="2" fillId="0" borderId="7" xfId="0" applyFont="1" applyBorder="1" applyAlignment="1">
      <alignment horizontal="center" shrinkToFit="1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 shrinkToFit="1"/>
    </xf>
    <xf numFmtId="0" fontId="3" fillId="0" borderId="8" xfId="0" applyFont="1" applyBorder="1" applyAlignment="1">
      <alignment horizontal="center" shrinkToFit="1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center" shrinkToFit="1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2" fillId="0" borderId="5" xfId="0" applyFont="1" applyBorder="1" applyAlignment="1" applyProtection="1">
      <alignment horizontal="left" vertical="center" shrinkToFit="1"/>
      <protection locked="0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 applyProtection="1">
      <alignment horizontal="left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center" shrinkToFi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3" fillId="0" borderId="9" xfId="0" applyFont="1" applyBorder="1" applyAlignment="1" applyProtection="1">
      <alignment horizontal="left" vertical="center" shrinkToFit="1"/>
      <protection locked="0"/>
    </xf>
    <xf numFmtId="0" fontId="2" fillId="0" borderId="9" xfId="0" applyFont="1" applyBorder="1" applyAlignment="1" applyProtection="1">
      <alignment horizontal="left" vertical="center" shrinkToFit="1"/>
      <protection locked="0"/>
    </xf>
    <xf numFmtId="0" fontId="3" fillId="0" borderId="9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3" fillId="0" borderId="1" xfId="0" applyFont="1" applyBorder="1" applyAlignment="1">
      <alignment horizontal="left" shrinkToFit="1"/>
    </xf>
    <xf numFmtId="0" fontId="2" fillId="0" borderId="1" xfId="0" applyFont="1" applyBorder="1" applyAlignment="1">
      <alignment horizontal="left" vertical="center" shrinkToFit="1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left" shrinkToFit="1"/>
      <protection locked="0"/>
    </xf>
    <xf numFmtId="0" fontId="2" fillId="0" borderId="5" xfId="0" applyFont="1" applyBorder="1" applyAlignment="1" applyProtection="1">
      <alignment horizontal="center" shrinkToFit="1"/>
      <protection locked="0"/>
    </xf>
    <xf numFmtId="0" fontId="2" fillId="0" borderId="7" xfId="0" applyFont="1" applyBorder="1" applyAlignment="1" applyProtection="1">
      <alignment horizontal="center" shrinkToFit="1"/>
      <protection locked="0"/>
    </xf>
    <xf numFmtId="0" fontId="3" fillId="0" borderId="2" xfId="0" applyFont="1" applyBorder="1" applyAlignment="1" applyProtection="1">
      <alignment horizontal="left" vertical="center" shrinkToFit="1"/>
      <protection locked="0"/>
    </xf>
    <xf numFmtId="0" fontId="3" fillId="0" borderId="3" xfId="0" applyFont="1" applyBorder="1" applyAlignment="1" applyProtection="1">
      <alignment horizontal="left" vertical="center" shrinkToFit="1"/>
      <protection locked="0"/>
    </xf>
    <xf numFmtId="0" fontId="3" fillId="0" borderId="4" xfId="0" applyFont="1" applyBorder="1" applyAlignment="1" applyProtection="1">
      <alignment horizontal="left" vertical="center" shrinkToFit="1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 shrinkToFit="1"/>
      <protection locked="0"/>
    </xf>
    <xf numFmtId="0" fontId="3" fillId="0" borderId="6" xfId="0" applyFont="1" applyBorder="1" applyAlignment="1" applyProtection="1">
      <alignment horizontal="left" vertical="center" shrinkToFit="1"/>
      <protection locked="0"/>
    </xf>
    <xf numFmtId="0" fontId="3" fillId="0" borderId="7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>
      <alignment horizontal="left" shrinkToFi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 applyProtection="1">
      <alignment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shrinkToFit="1"/>
      <protection locked="0"/>
    </xf>
    <xf numFmtId="0" fontId="0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0</xdr:rowOff>
    </xdr:from>
    <xdr:to>
      <xdr:col>2</xdr:col>
      <xdr:colOff>390524</xdr:colOff>
      <xdr:row>4</xdr:row>
      <xdr:rowOff>9525</xdr:rowOff>
    </xdr:to>
    <xdr:pic>
      <xdr:nvPicPr>
        <xdr:cNvPr id="3" name="Imagem 2" descr="C:\Users\tributação\Desktop\COSEMS\0.085036001243864015_xanxere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299" y="0"/>
          <a:ext cx="13430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6"/>
  <sheetViews>
    <sheetView tabSelected="1" topLeftCell="A136" zoomScale="110" zoomScaleNormal="110" workbookViewId="0">
      <selection activeCell="K154" sqref="K154:M154"/>
    </sheetView>
  </sheetViews>
  <sheetFormatPr defaultRowHeight="15" x14ac:dyDescent="0.25"/>
  <cols>
    <col min="1" max="3" width="8" customWidth="1"/>
    <col min="4" max="4" width="6" customWidth="1"/>
    <col min="5" max="5" width="5.5703125" customWidth="1"/>
    <col min="6" max="6" width="4" customWidth="1"/>
    <col min="7" max="7" width="8" customWidth="1"/>
    <col min="8" max="8" width="6.7109375" customWidth="1"/>
    <col min="9" max="9" width="8.42578125" customWidth="1"/>
    <col min="10" max="10" width="8.85546875" customWidth="1"/>
    <col min="11" max="11" width="9" customWidth="1"/>
    <col min="12" max="12" width="4.28515625" customWidth="1"/>
    <col min="13" max="13" width="17.28515625" customWidth="1"/>
    <col min="14" max="14" width="3.28515625" customWidth="1"/>
    <col min="15" max="15" width="17.140625" hidden="1" customWidth="1"/>
    <col min="16" max="17" width="9.5703125" hidden="1" customWidth="1"/>
  </cols>
  <sheetData>
    <row r="1" spans="1:17" ht="18" customHeight="1" x14ac:dyDescent="0.25">
      <c r="A1" s="89"/>
      <c r="B1" s="89"/>
      <c r="C1" s="89"/>
      <c r="D1" s="87" t="s">
        <v>0</v>
      </c>
      <c r="E1" s="87"/>
      <c r="F1" s="87"/>
      <c r="G1" s="87"/>
      <c r="H1" s="87"/>
      <c r="I1" s="87"/>
      <c r="J1" s="87"/>
      <c r="K1" s="87"/>
      <c r="L1" s="87"/>
      <c r="M1" s="87"/>
    </row>
    <row r="2" spans="1:17" ht="18" customHeight="1" x14ac:dyDescent="0.25">
      <c r="A2" s="89"/>
      <c r="B2" s="89"/>
      <c r="C2" s="89"/>
      <c r="D2" s="87" t="s">
        <v>1</v>
      </c>
      <c r="E2" s="87"/>
      <c r="F2" s="87"/>
      <c r="G2" s="87"/>
      <c r="H2" s="87"/>
      <c r="I2" s="87"/>
      <c r="J2" s="87"/>
      <c r="K2" s="87"/>
      <c r="L2" s="87"/>
      <c r="M2" s="87"/>
    </row>
    <row r="3" spans="1:17" ht="18" customHeight="1" x14ac:dyDescent="0.25">
      <c r="A3" s="89"/>
      <c r="B3" s="89"/>
      <c r="C3" s="89"/>
      <c r="D3" s="87" t="s">
        <v>2</v>
      </c>
      <c r="E3" s="87"/>
      <c r="F3" s="87"/>
      <c r="G3" s="87"/>
      <c r="H3" s="87"/>
      <c r="I3" s="87"/>
      <c r="J3" s="87"/>
      <c r="K3" s="87"/>
      <c r="L3" s="87"/>
      <c r="M3" s="87"/>
    </row>
    <row r="4" spans="1:17" ht="18" customHeight="1" x14ac:dyDescent="0.25">
      <c r="A4" s="89"/>
      <c r="B4" s="89"/>
      <c r="C4" s="89"/>
      <c r="D4" s="87" t="s">
        <v>3</v>
      </c>
      <c r="E4" s="87"/>
      <c r="F4" s="87"/>
      <c r="G4" s="87"/>
      <c r="H4" s="87"/>
      <c r="I4" s="87"/>
      <c r="J4" s="87"/>
      <c r="K4" s="87"/>
      <c r="L4" s="87"/>
      <c r="M4" s="87"/>
    </row>
    <row r="5" spans="1:17" ht="15" customHeight="1" x14ac:dyDescent="0.25">
      <c r="A5" s="88" t="s">
        <v>4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7" x14ac:dyDescent="0.25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</row>
    <row r="7" spans="1:17" x14ac:dyDescent="0.25">
      <c r="A7" s="8"/>
      <c r="B7" s="8"/>
      <c r="C7" s="8"/>
      <c r="D7" s="8"/>
      <c r="E7" s="9"/>
      <c r="F7" s="9"/>
      <c r="G7" s="9"/>
      <c r="H7" s="8"/>
      <c r="I7" s="8"/>
      <c r="J7" s="8"/>
      <c r="K7" s="8"/>
      <c r="L7" s="8"/>
      <c r="M7" s="8"/>
    </row>
    <row r="8" spans="1:17" ht="18" customHeight="1" x14ac:dyDescent="0.25">
      <c r="A8" s="40" t="s">
        <v>203</v>
      </c>
      <c r="B8" s="10"/>
      <c r="C8" s="10"/>
      <c r="D8" s="10"/>
      <c r="E8" s="10"/>
      <c r="F8" s="10"/>
      <c r="G8" s="10"/>
      <c r="H8" s="10"/>
      <c r="I8" s="10" t="s">
        <v>145</v>
      </c>
      <c r="J8" s="10"/>
      <c r="K8" s="10"/>
      <c r="L8" s="10"/>
      <c r="M8" s="41">
        <v>43384</v>
      </c>
    </row>
    <row r="9" spans="1:17" ht="18" customHeight="1" x14ac:dyDescent="0.25">
      <c r="A9" s="40" t="s">
        <v>158</v>
      </c>
      <c r="B9" s="10"/>
      <c r="C9" s="10"/>
      <c r="D9" s="10"/>
      <c r="E9" s="10"/>
      <c r="F9" s="10"/>
      <c r="G9" s="10"/>
      <c r="H9" s="10"/>
      <c r="I9" s="10" t="s">
        <v>146</v>
      </c>
      <c r="J9" s="10"/>
      <c r="K9" s="10"/>
      <c r="L9" s="10"/>
      <c r="M9" s="42">
        <v>72419.570000000007</v>
      </c>
    </row>
    <row r="10" spans="1:17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7" x14ac:dyDescent="0.25">
      <c r="A11" s="53" t="s">
        <v>148</v>
      </c>
      <c r="B11" s="53"/>
      <c r="C11" s="53"/>
      <c r="D11" s="53"/>
      <c r="E11" s="70" t="s">
        <v>156</v>
      </c>
      <c r="F11" s="70"/>
      <c r="G11" s="70"/>
      <c r="H11" s="71"/>
      <c r="I11" s="58" t="s">
        <v>151</v>
      </c>
      <c r="J11" s="58" t="s">
        <v>149</v>
      </c>
      <c r="K11" s="58"/>
      <c r="L11" s="58"/>
      <c r="M11" s="43">
        <v>8262.02</v>
      </c>
    </row>
    <row r="12" spans="1:17" x14ac:dyDescent="0.25">
      <c r="A12" s="53"/>
      <c r="B12" s="53"/>
      <c r="C12" s="53"/>
      <c r="D12" s="53"/>
      <c r="E12" s="72"/>
      <c r="F12" s="72"/>
      <c r="G12" s="72"/>
      <c r="H12" s="73"/>
      <c r="I12" s="59" t="s">
        <v>152</v>
      </c>
      <c r="J12" s="60"/>
      <c r="K12" s="60"/>
      <c r="L12" s="60"/>
      <c r="M12" s="5">
        <f>M11*50%</f>
        <v>4131.01</v>
      </c>
    </row>
    <row r="13" spans="1:17" ht="18" customHeight="1" x14ac:dyDescent="0.25">
      <c r="A13" s="105" t="s">
        <v>159</v>
      </c>
      <c r="B13" s="106"/>
      <c r="C13" s="106"/>
      <c r="D13" s="106"/>
      <c r="E13" s="106"/>
      <c r="F13" s="106"/>
      <c r="G13" s="106"/>
      <c r="H13" s="107"/>
      <c r="I13" s="105" t="s">
        <v>160</v>
      </c>
      <c r="J13" s="106"/>
      <c r="K13" s="106"/>
      <c r="L13" s="106"/>
      <c r="M13" s="107"/>
    </row>
    <row r="14" spans="1:17" ht="18" customHeight="1" x14ac:dyDescent="0.25">
      <c r="A14" s="93" t="s">
        <v>161</v>
      </c>
      <c r="B14" s="93"/>
      <c r="C14" s="93"/>
      <c r="D14" s="93"/>
      <c r="E14" s="94"/>
      <c r="F14" s="92" t="s">
        <v>162</v>
      </c>
      <c r="G14" s="92"/>
      <c r="H14" s="93"/>
      <c r="I14" s="93"/>
      <c r="J14" s="93"/>
      <c r="K14" s="93"/>
      <c r="L14" s="93"/>
      <c r="M14" s="93"/>
    </row>
    <row r="15" spans="1:17" x14ac:dyDescent="0.25">
      <c r="A15" s="45" t="s">
        <v>5</v>
      </c>
      <c r="B15" s="45"/>
      <c r="C15" s="45"/>
      <c r="D15" s="45"/>
      <c r="E15" s="45" t="s">
        <v>91</v>
      </c>
      <c r="F15" s="45"/>
      <c r="G15" s="95" t="s">
        <v>6</v>
      </c>
      <c r="H15" s="61" t="s">
        <v>7</v>
      </c>
      <c r="I15" s="61"/>
      <c r="J15" s="51" t="s">
        <v>147</v>
      </c>
      <c r="K15" s="45" t="s">
        <v>9</v>
      </c>
      <c r="L15" s="45"/>
      <c r="M15" s="45"/>
      <c r="N15" s="21"/>
      <c r="O15" s="21" t="s">
        <v>206</v>
      </c>
      <c r="P15" s="23">
        <f>COUNTIF(H17:H23,"x")-P16</f>
        <v>5</v>
      </c>
      <c r="Q15" s="21"/>
    </row>
    <row r="16" spans="1:17" x14ac:dyDescent="0.25">
      <c r="A16" s="45"/>
      <c r="B16" s="45"/>
      <c r="C16" s="45"/>
      <c r="D16" s="45"/>
      <c r="E16" s="45"/>
      <c r="F16" s="45"/>
      <c r="G16" s="96"/>
      <c r="H16" s="29" t="s">
        <v>8</v>
      </c>
      <c r="I16" s="29" t="s">
        <v>153</v>
      </c>
      <c r="J16" s="52"/>
      <c r="K16" s="45"/>
      <c r="L16" s="45"/>
      <c r="M16" s="45"/>
      <c r="N16" s="21"/>
      <c r="O16" s="25" t="s">
        <v>207</v>
      </c>
      <c r="P16" s="26">
        <f>COUNTIF(O17:O23,"&gt;0")</f>
        <v>1</v>
      </c>
      <c r="Q16" s="21"/>
    </row>
    <row r="17" spans="1:17" ht="18" customHeight="1" x14ac:dyDescent="0.25">
      <c r="A17" s="78" t="s">
        <v>16</v>
      </c>
      <c r="B17" s="78"/>
      <c r="C17" s="78"/>
      <c r="D17" s="78"/>
      <c r="E17" s="81">
        <v>5214</v>
      </c>
      <c r="F17" s="81"/>
      <c r="G17" s="27">
        <v>223565</v>
      </c>
      <c r="H17" s="27" t="s">
        <v>204</v>
      </c>
      <c r="I17" s="27"/>
      <c r="J17" s="28">
        <f>IF(O17&gt;0,O17,P17)</f>
        <v>826.20200000000011</v>
      </c>
      <c r="K17" s="90" t="s">
        <v>150</v>
      </c>
      <c r="L17" s="90"/>
      <c r="M17" s="90"/>
      <c r="N17" s="21" t="str">
        <f>IF(H17&gt;0,IF(I17&gt;0,"Erro",""),"")</f>
        <v/>
      </c>
      <c r="O17" s="18">
        <f>IF(H17="X",(IF(RIGHT(A17,1)="*",M$12*0.2,0)),0)</f>
        <v>826.20200000000011</v>
      </c>
      <c r="P17" s="18">
        <f>IF(H17="X",IF(O17&gt;0,0,(M$12-O$24)/P$15),0)</f>
        <v>0</v>
      </c>
      <c r="Q17" s="21"/>
    </row>
    <row r="18" spans="1:17" ht="18" customHeight="1" x14ac:dyDescent="0.25">
      <c r="A18" s="91" t="s">
        <v>121</v>
      </c>
      <c r="B18" s="91"/>
      <c r="C18" s="91"/>
      <c r="D18" s="91"/>
      <c r="E18" s="81">
        <v>5452</v>
      </c>
      <c r="F18" s="81"/>
      <c r="G18" s="27">
        <v>225142</v>
      </c>
      <c r="H18" s="27" t="s">
        <v>119</v>
      </c>
      <c r="I18" s="27"/>
      <c r="J18" s="30">
        <f t="shared" ref="J18:J23" si="0">IF(O18&gt;0,O18,P18)</f>
        <v>660.96159999999998</v>
      </c>
      <c r="K18" s="111"/>
      <c r="L18" s="111"/>
      <c r="M18" s="111"/>
      <c r="N18" s="21" t="str">
        <f t="shared" ref="N18:N23" si="1">IF(H18&gt;0,IF(I18&gt;0,"Erro",""),"")</f>
        <v/>
      </c>
      <c r="O18" s="18">
        <f t="shared" ref="O18:O23" si="2">IF(H18="X",(IF(RIGHT(A18,1)="*",M$12*0.2,0)),0)</f>
        <v>0</v>
      </c>
      <c r="P18" s="18">
        <f t="shared" ref="P18:P23" si="3">IF(H18="X",IF(O18&gt;0,0,(M$12-O$24)/P$15),0)</f>
        <v>660.96159999999998</v>
      </c>
      <c r="Q18" s="21"/>
    </row>
    <row r="19" spans="1:17" ht="18" customHeight="1" x14ac:dyDescent="0.25">
      <c r="A19" s="91" t="s">
        <v>10</v>
      </c>
      <c r="B19" s="91"/>
      <c r="C19" s="91"/>
      <c r="D19" s="91"/>
      <c r="E19" s="81">
        <v>4337</v>
      </c>
      <c r="F19" s="81"/>
      <c r="G19" s="27">
        <v>322245</v>
      </c>
      <c r="H19" s="27" t="s">
        <v>119</v>
      </c>
      <c r="I19" s="27"/>
      <c r="J19" s="30">
        <f t="shared" si="0"/>
        <v>660.96159999999998</v>
      </c>
      <c r="K19" s="111"/>
      <c r="L19" s="111"/>
      <c r="M19" s="111"/>
      <c r="N19" s="21" t="str">
        <f t="shared" si="1"/>
        <v/>
      </c>
      <c r="O19" s="18">
        <f t="shared" si="2"/>
        <v>0</v>
      </c>
      <c r="P19" s="18">
        <f t="shared" si="3"/>
        <v>660.96159999999998</v>
      </c>
      <c r="Q19" s="21"/>
    </row>
    <row r="20" spans="1:17" ht="18" customHeight="1" x14ac:dyDescent="0.25">
      <c r="A20" s="91" t="s">
        <v>11</v>
      </c>
      <c r="B20" s="91"/>
      <c r="C20" s="91"/>
      <c r="D20" s="91"/>
      <c r="E20" s="81">
        <v>3748</v>
      </c>
      <c r="F20" s="81"/>
      <c r="G20" s="27">
        <v>322245</v>
      </c>
      <c r="H20" s="27" t="s">
        <v>119</v>
      </c>
      <c r="I20" s="27"/>
      <c r="J20" s="30">
        <f t="shared" si="0"/>
        <v>660.96159999999998</v>
      </c>
      <c r="K20" s="111"/>
      <c r="L20" s="111"/>
      <c r="M20" s="111"/>
      <c r="N20" s="21" t="str">
        <f t="shared" si="1"/>
        <v/>
      </c>
      <c r="O20" s="18">
        <f t="shared" si="2"/>
        <v>0</v>
      </c>
      <c r="P20" s="18">
        <f t="shared" si="3"/>
        <v>660.96159999999998</v>
      </c>
      <c r="Q20" s="21"/>
    </row>
    <row r="21" spans="1:17" ht="18" customHeight="1" x14ac:dyDescent="0.25">
      <c r="A21" s="91" t="s">
        <v>12</v>
      </c>
      <c r="B21" s="91"/>
      <c r="C21" s="91"/>
      <c r="D21" s="91"/>
      <c r="E21" s="81">
        <v>4071</v>
      </c>
      <c r="F21" s="81"/>
      <c r="G21" s="27">
        <v>515105</v>
      </c>
      <c r="H21" s="27" t="s">
        <v>119</v>
      </c>
      <c r="I21" s="27"/>
      <c r="J21" s="30">
        <f t="shared" si="0"/>
        <v>660.96159999999998</v>
      </c>
      <c r="K21" s="111"/>
      <c r="L21" s="111"/>
      <c r="M21" s="111"/>
      <c r="N21" s="21" t="str">
        <f t="shared" si="1"/>
        <v/>
      </c>
      <c r="O21" s="18">
        <f t="shared" si="2"/>
        <v>0</v>
      </c>
      <c r="P21" s="18">
        <f t="shared" si="3"/>
        <v>660.96159999999998</v>
      </c>
      <c r="Q21" s="21"/>
    </row>
    <row r="22" spans="1:17" ht="18" customHeight="1" x14ac:dyDescent="0.25">
      <c r="A22" s="91" t="s">
        <v>13</v>
      </c>
      <c r="B22" s="91"/>
      <c r="C22" s="91"/>
      <c r="D22" s="91"/>
      <c r="E22" s="81">
        <v>4107</v>
      </c>
      <c r="F22" s="81"/>
      <c r="G22" s="27">
        <v>515105</v>
      </c>
      <c r="H22" s="27"/>
      <c r="I22" s="27" t="s">
        <v>119</v>
      </c>
      <c r="J22" s="30">
        <f t="shared" si="0"/>
        <v>0</v>
      </c>
      <c r="K22" s="111" t="s">
        <v>120</v>
      </c>
      <c r="L22" s="111"/>
      <c r="M22" s="111"/>
      <c r="N22" s="21" t="str">
        <f t="shared" si="1"/>
        <v/>
      </c>
      <c r="O22" s="18">
        <f t="shared" si="2"/>
        <v>0</v>
      </c>
      <c r="P22" s="18">
        <f t="shared" si="3"/>
        <v>0</v>
      </c>
      <c r="Q22" s="21"/>
    </row>
    <row r="23" spans="1:17" ht="18" customHeight="1" x14ac:dyDescent="0.25">
      <c r="A23" s="91" t="s">
        <v>14</v>
      </c>
      <c r="B23" s="91"/>
      <c r="C23" s="91"/>
      <c r="D23" s="91"/>
      <c r="E23" s="81">
        <v>4321</v>
      </c>
      <c r="F23" s="81"/>
      <c r="G23" s="27">
        <v>515105</v>
      </c>
      <c r="H23" s="27" t="s">
        <v>119</v>
      </c>
      <c r="I23" s="27"/>
      <c r="J23" s="30">
        <f t="shared" si="0"/>
        <v>660.96159999999998</v>
      </c>
      <c r="K23" s="111"/>
      <c r="L23" s="111"/>
      <c r="M23" s="111"/>
      <c r="N23" s="21" t="str">
        <f t="shared" si="1"/>
        <v/>
      </c>
      <c r="O23" s="18">
        <f t="shared" si="2"/>
        <v>0</v>
      </c>
      <c r="P23" s="18">
        <f t="shared" si="3"/>
        <v>660.96159999999998</v>
      </c>
      <c r="Q23" s="21"/>
    </row>
    <row r="24" spans="1:17" ht="18" customHeight="1" x14ac:dyDescent="0.25">
      <c r="A24" s="45" t="s">
        <v>154</v>
      </c>
      <c r="B24" s="45"/>
      <c r="C24" s="45"/>
      <c r="D24" s="45"/>
      <c r="E24" s="45"/>
      <c r="F24" s="45"/>
      <c r="G24" s="45"/>
      <c r="H24" s="45"/>
      <c r="I24" s="45"/>
      <c r="J24" s="20">
        <f>SUM(J17:J23)</f>
        <v>4131.01</v>
      </c>
      <c r="K24" s="46" t="str">
        <f>IF(M12=J24,"Verdadeiro","Erro!! - Verifique a Planilha!!")</f>
        <v>Verdadeiro</v>
      </c>
      <c r="L24" s="47"/>
      <c r="M24" s="48"/>
      <c r="N24" s="21"/>
      <c r="O24" s="19">
        <f>SUM(O17:O23)</f>
        <v>826.20200000000011</v>
      </c>
      <c r="P24" s="18">
        <f>SUM(P17:P23)</f>
        <v>3304.808</v>
      </c>
      <c r="Q24" s="19">
        <f>SUM(O24:P24)</f>
        <v>4131.01</v>
      </c>
    </row>
    <row r="25" spans="1:17" ht="18" customHeight="1" x14ac:dyDescent="0.25">
      <c r="A25" s="1"/>
      <c r="B25" s="1"/>
      <c r="C25" s="1"/>
      <c r="D25" s="1"/>
      <c r="E25" s="2"/>
      <c r="F25" s="2"/>
      <c r="G25" s="2"/>
      <c r="H25" s="2"/>
      <c r="I25" s="2"/>
      <c r="J25" s="2"/>
      <c r="K25" s="3"/>
      <c r="L25" s="3"/>
      <c r="M25" s="3"/>
    </row>
    <row r="26" spans="1:17" ht="18" customHeight="1" x14ac:dyDescent="0.25">
      <c r="A26" s="1"/>
      <c r="B26" s="1"/>
      <c r="C26" s="1"/>
      <c r="D26" s="1"/>
      <c r="E26" s="2"/>
      <c r="F26" s="2"/>
      <c r="G26" s="2"/>
      <c r="H26" s="2"/>
      <c r="I26" s="2"/>
      <c r="J26" s="2"/>
      <c r="K26" s="3"/>
      <c r="L26" s="3"/>
      <c r="M26" s="3"/>
    </row>
    <row r="27" spans="1:17" ht="18" customHeight="1" x14ac:dyDescent="0.25">
      <c r="A27" s="45" t="s">
        <v>148</v>
      </c>
      <c r="B27" s="45"/>
      <c r="C27" s="45"/>
      <c r="D27" s="45"/>
      <c r="E27" s="74" t="s">
        <v>155</v>
      </c>
      <c r="F27" s="74"/>
      <c r="G27" s="74"/>
      <c r="H27" s="75"/>
      <c r="I27" s="78" t="s">
        <v>151</v>
      </c>
      <c r="J27" s="78" t="s">
        <v>149</v>
      </c>
      <c r="K27" s="78"/>
      <c r="L27" s="78"/>
      <c r="M27" s="44">
        <v>4590.01</v>
      </c>
      <c r="N27" s="21"/>
      <c r="O27" s="21"/>
      <c r="P27" s="21"/>
      <c r="Q27" s="21"/>
    </row>
    <row r="28" spans="1:17" ht="18" customHeight="1" x14ac:dyDescent="0.25">
      <c r="A28" s="45"/>
      <c r="B28" s="45"/>
      <c r="C28" s="45"/>
      <c r="D28" s="45"/>
      <c r="E28" s="76"/>
      <c r="F28" s="76"/>
      <c r="G28" s="76"/>
      <c r="H28" s="77"/>
      <c r="I28" s="79" t="s">
        <v>152</v>
      </c>
      <c r="J28" s="80"/>
      <c r="K28" s="80"/>
      <c r="L28" s="80"/>
      <c r="M28" s="22">
        <f>M27*50%</f>
        <v>2295.0050000000001</v>
      </c>
      <c r="N28" s="21"/>
      <c r="O28" s="21"/>
      <c r="P28" s="21"/>
      <c r="Q28" s="21"/>
    </row>
    <row r="29" spans="1:17" ht="18" customHeight="1" x14ac:dyDescent="0.25">
      <c r="A29" s="108" t="s">
        <v>163</v>
      </c>
      <c r="B29" s="109"/>
      <c r="C29" s="109"/>
      <c r="D29" s="109"/>
      <c r="E29" s="109"/>
      <c r="F29" s="109"/>
      <c r="G29" s="109"/>
      <c r="H29" s="110"/>
      <c r="I29" s="108" t="s">
        <v>164</v>
      </c>
      <c r="J29" s="109"/>
      <c r="K29" s="109"/>
      <c r="L29" s="109"/>
      <c r="M29" s="110"/>
      <c r="N29" s="21"/>
      <c r="O29" s="21"/>
      <c r="P29" s="21"/>
      <c r="Q29" s="21"/>
    </row>
    <row r="30" spans="1:17" ht="18" customHeight="1" x14ac:dyDescent="0.25">
      <c r="A30" s="102" t="s">
        <v>165</v>
      </c>
      <c r="B30" s="102"/>
      <c r="C30" s="102"/>
      <c r="D30" s="102"/>
      <c r="E30" s="103"/>
      <c r="F30" s="104" t="s">
        <v>166</v>
      </c>
      <c r="G30" s="104"/>
      <c r="H30" s="102"/>
      <c r="I30" s="102"/>
      <c r="J30" s="102"/>
      <c r="K30" s="102"/>
      <c r="L30" s="102"/>
      <c r="M30" s="102"/>
      <c r="N30" s="21"/>
      <c r="O30" s="21"/>
      <c r="P30" s="21"/>
      <c r="Q30" s="21"/>
    </row>
    <row r="31" spans="1:17" ht="18" customHeight="1" x14ac:dyDescent="0.25">
      <c r="A31" s="45" t="s">
        <v>5</v>
      </c>
      <c r="B31" s="45"/>
      <c r="C31" s="45"/>
      <c r="D31" s="45"/>
      <c r="E31" s="45" t="s">
        <v>91</v>
      </c>
      <c r="F31" s="45"/>
      <c r="G31" s="95" t="s">
        <v>6</v>
      </c>
      <c r="H31" s="61" t="s">
        <v>7</v>
      </c>
      <c r="I31" s="61"/>
      <c r="J31" s="51" t="s">
        <v>147</v>
      </c>
      <c r="K31" s="45" t="s">
        <v>9</v>
      </c>
      <c r="L31" s="45"/>
      <c r="M31" s="45"/>
      <c r="N31" s="21"/>
      <c r="O31" s="21" t="s">
        <v>206</v>
      </c>
      <c r="P31" s="23">
        <f>COUNTIF(H33:H42,"x")-P32</f>
        <v>0</v>
      </c>
      <c r="Q31" s="21"/>
    </row>
    <row r="32" spans="1:17" ht="18" customHeight="1" x14ac:dyDescent="0.25">
      <c r="A32" s="45"/>
      <c r="B32" s="45"/>
      <c r="C32" s="45"/>
      <c r="D32" s="45"/>
      <c r="E32" s="45"/>
      <c r="F32" s="45"/>
      <c r="G32" s="96"/>
      <c r="H32" s="24" t="s">
        <v>8</v>
      </c>
      <c r="I32" s="24" t="s">
        <v>153</v>
      </c>
      <c r="J32" s="52"/>
      <c r="K32" s="45"/>
      <c r="L32" s="45"/>
      <c r="M32" s="45"/>
      <c r="N32" s="21"/>
      <c r="O32" s="25" t="s">
        <v>207</v>
      </c>
      <c r="P32" s="26">
        <f>COUNTIF(O33:O42,"&gt;0")</f>
        <v>0</v>
      </c>
      <c r="Q32" s="21"/>
    </row>
    <row r="33" spans="1:19" ht="18" customHeight="1" x14ac:dyDescent="0.25">
      <c r="A33" s="62" t="s">
        <v>15</v>
      </c>
      <c r="B33" s="62"/>
      <c r="C33" s="62"/>
      <c r="D33" s="62"/>
      <c r="E33" s="98">
        <v>5090</v>
      </c>
      <c r="F33" s="98"/>
      <c r="G33" s="35">
        <v>223565</v>
      </c>
      <c r="H33" s="35"/>
      <c r="I33" s="35" t="s">
        <v>119</v>
      </c>
      <c r="J33" s="30">
        <f>IF(O33&gt;0,O33,P33)</f>
        <v>0</v>
      </c>
      <c r="K33" s="99"/>
      <c r="L33" s="99"/>
      <c r="M33" s="99"/>
      <c r="N33" s="21" t="str">
        <f t="shared" ref="N33:N42" si="4">IF(H33&gt;0,IF(I33&gt;0,"Erro",""),"")</f>
        <v/>
      </c>
      <c r="O33" s="18">
        <f>IF(H33="X",(IF(RIGHT(A33,1)="*",M$28*0.2,0)),0)</f>
        <v>0</v>
      </c>
      <c r="P33" s="18">
        <f>IF(H33="X",IF(O33&gt;0,0,(M$28-O$43)/P$31),0)</f>
        <v>0</v>
      </c>
      <c r="Q33" s="21"/>
    </row>
    <row r="34" spans="1:19" ht="18" customHeight="1" x14ac:dyDescent="0.25">
      <c r="A34" s="68" t="s">
        <v>209</v>
      </c>
      <c r="B34" s="68"/>
      <c r="C34" s="68"/>
      <c r="D34" s="68"/>
      <c r="E34" s="98">
        <v>5606</v>
      </c>
      <c r="F34" s="98"/>
      <c r="G34" s="35">
        <v>225142</v>
      </c>
      <c r="H34" s="35"/>
      <c r="I34" s="35" t="s">
        <v>119</v>
      </c>
      <c r="J34" s="30">
        <f t="shared" ref="J34:J42" si="5">IF(O34&gt;0,O34,P34)</f>
        <v>0</v>
      </c>
      <c r="K34" s="99"/>
      <c r="L34" s="99"/>
      <c r="M34" s="99"/>
      <c r="N34" s="21" t="str">
        <f t="shared" si="4"/>
        <v/>
      </c>
      <c r="O34" s="18">
        <f t="shared" ref="O34:O42" si="6">IF(H34="X",(IF(RIGHT(A34,1)="*",M$28*0.2,0)),0)</f>
        <v>0</v>
      </c>
      <c r="P34" s="18">
        <f t="shared" ref="P34:P42" si="7">IF(H34="X",IF(O34&gt;0,0,(M$28-O$43)/P$31),0)</f>
        <v>0</v>
      </c>
      <c r="Q34" s="21"/>
    </row>
    <row r="35" spans="1:19" ht="18" customHeight="1" x14ac:dyDescent="0.25">
      <c r="A35" s="68" t="s">
        <v>17</v>
      </c>
      <c r="B35" s="68"/>
      <c r="C35" s="68"/>
      <c r="D35" s="68"/>
      <c r="E35" s="98">
        <v>4497</v>
      </c>
      <c r="F35" s="98"/>
      <c r="G35" s="35">
        <v>322245</v>
      </c>
      <c r="H35" s="35"/>
      <c r="I35" s="35" t="s">
        <v>119</v>
      </c>
      <c r="J35" s="30">
        <f t="shared" si="5"/>
        <v>0</v>
      </c>
      <c r="K35" s="99"/>
      <c r="L35" s="99"/>
      <c r="M35" s="99"/>
      <c r="N35" s="21" t="str">
        <f t="shared" si="4"/>
        <v/>
      </c>
      <c r="O35" s="18">
        <f t="shared" si="6"/>
        <v>0</v>
      </c>
      <c r="P35" s="18">
        <f t="shared" si="7"/>
        <v>0</v>
      </c>
      <c r="Q35" s="21"/>
    </row>
    <row r="36" spans="1:19" ht="18" customHeight="1" x14ac:dyDescent="0.25">
      <c r="A36" s="68" t="s">
        <v>18</v>
      </c>
      <c r="B36" s="68"/>
      <c r="C36" s="68"/>
      <c r="D36" s="68"/>
      <c r="E36" s="98">
        <v>4420</v>
      </c>
      <c r="F36" s="98"/>
      <c r="G36" s="35">
        <v>322245</v>
      </c>
      <c r="H36" s="35"/>
      <c r="I36" s="35" t="s">
        <v>119</v>
      </c>
      <c r="J36" s="30">
        <f t="shared" si="5"/>
        <v>0</v>
      </c>
      <c r="K36" s="99" t="s">
        <v>210</v>
      </c>
      <c r="L36" s="99"/>
      <c r="M36" s="99"/>
      <c r="N36" s="21" t="str">
        <f t="shared" si="4"/>
        <v/>
      </c>
      <c r="O36" s="18">
        <f t="shared" si="6"/>
        <v>0</v>
      </c>
      <c r="P36" s="18">
        <f t="shared" si="7"/>
        <v>0</v>
      </c>
      <c r="Q36" s="33"/>
    </row>
    <row r="37" spans="1:19" ht="18" customHeight="1" x14ac:dyDescent="0.25">
      <c r="A37" s="68" t="s">
        <v>19</v>
      </c>
      <c r="B37" s="68"/>
      <c r="C37" s="68"/>
      <c r="D37" s="68"/>
      <c r="E37" s="98">
        <v>4625</v>
      </c>
      <c r="F37" s="98"/>
      <c r="G37" s="35">
        <v>322245</v>
      </c>
      <c r="H37" s="35"/>
      <c r="I37" s="35" t="s">
        <v>119</v>
      </c>
      <c r="J37" s="30">
        <f t="shared" si="5"/>
        <v>0</v>
      </c>
      <c r="K37" s="99"/>
      <c r="L37" s="99"/>
      <c r="M37" s="99"/>
      <c r="N37" s="21" t="str">
        <f t="shared" si="4"/>
        <v/>
      </c>
      <c r="O37" s="18">
        <f t="shared" si="6"/>
        <v>0</v>
      </c>
      <c r="P37" s="18">
        <f t="shared" si="7"/>
        <v>0</v>
      </c>
      <c r="Q37" s="33"/>
      <c r="S37" s="31"/>
    </row>
    <row r="38" spans="1:19" ht="18" customHeight="1" x14ac:dyDescent="0.25">
      <c r="A38" s="68" t="s">
        <v>20</v>
      </c>
      <c r="B38" s="68"/>
      <c r="C38" s="68"/>
      <c r="D38" s="68"/>
      <c r="E38" s="98">
        <v>4554</v>
      </c>
      <c r="F38" s="98"/>
      <c r="G38" s="35">
        <v>515105</v>
      </c>
      <c r="H38" s="35"/>
      <c r="I38" s="35" t="s">
        <v>119</v>
      </c>
      <c r="J38" s="30">
        <f t="shared" si="5"/>
        <v>0</v>
      </c>
      <c r="K38" s="99" t="s">
        <v>211</v>
      </c>
      <c r="L38" s="99"/>
      <c r="M38" s="99"/>
      <c r="N38" s="21" t="str">
        <f t="shared" si="4"/>
        <v/>
      </c>
      <c r="O38" s="18">
        <f t="shared" si="6"/>
        <v>0</v>
      </c>
      <c r="P38" s="18">
        <f t="shared" si="7"/>
        <v>0</v>
      </c>
      <c r="Q38" s="21"/>
    </row>
    <row r="39" spans="1:19" ht="18" customHeight="1" x14ac:dyDescent="0.25">
      <c r="A39" s="68" t="s">
        <v>21</v>
      </c>
      <c r="B39" s="68"/>
      <c r="C39" s="68"/>
      <c r="D39" s="68"/>
      <c r="E39" s="98">
        <v>5071</v>
      </c>
      <c r="F39" s="98"/>
      <c r="G39" s="35">
        <v>515105</v>
      </c>
      <c r="H39" s="35"/>
      <c r="I39" s="35" t="s">
        <v>119</v>
      </c>
      <c r="J39" s="30">
        <f t="shared" si="5"/>
        <v>0</v>
      </c>
      <c r="K39" s="99" t="s">
        <v>123</v>
      </c>
      <c r="L39" s="99"/>
      <c r="M39" s="99"/>
      <c r="N39" s="21" t="str">
        <f t="shared" si="4"/>
        <v/>
      </c>
      <c r="O39" s="18">
        <f t="shared" si="6"/>
        <v>0</v>
      </c>
      <c r="P39" s="18">
        <f t="shared" si="7"/>
        <v>0</v>
      </c>
      <c r="Q39" s="21"/>
    </row>
    <row r="40" spans="1:19" ht="18" customHeight="1" x14ac:dyDescent="0.25">
      <c r="A40" s="68" t="s">
        <v>22</v>
      </c>
      <c r="B40" s="68"/>
      <c r="C40" s="68"/>
      <c r="D40" s="68"/>
      <c r="E40" s="98">
        <v>4293</v>
      </c>
      <c r="F40" s="98"/>
      <c r="G40" s="35">
        <v>515105</v>
      </c>
      <c r="H40" s="35"/>
      <c r="I40" s="35" t="s">
        <v>119</v>
      </c>
      <c r="J40" s="30">
        <f t="shared" si="5"/>
        <v>0</v>
      </c>
      <c r="K40" s="99" t="s">
        <v>157</v>
      </c>
      <c r="L40" s="99"/>
      <c r="M40" s="99"/>
      <c r="N40" s="21" t="str">
        <f t="shared" si="4"/>
        <v/>
      </c>
      <c r="O40" s="18">
        <f t="shared" si="6"/>
        <v>0</v>
      </c>
      <c r="P40" s="18">
        <f t="shared" si="7"/>
        <v>0</v>
      </c>
      <c r="Q40" s="21"/>
    </row>
    <row r="41" spans="1:19" ht="18" customHeight="1" x14ac:dyDescent="0.25">
      <c r="A41" s="68" t="s">
        <v>114</v>
      </c>
      <c r="B41" s="68"/>
      <c r="C41" s="68"/>
      <c r="D41" s="68"/>
      <c r="E41" s="98">
        <v>5065</v>
      </c>
      <c r="F41" s="98"/>
      <c r="G41" s="35">
        <v>515105</v>
      </c>
      <c r="H41" s="35"/>
      <c r="I41" s="35" t="s">
        <v>119</v>
      </c>
      <c r="J41" s="30">
        <f t="shared" si="5"/>
        <v>0</v>
      </c>
      <c r="K41" s="99"/>
      <c r="L41" s="99"/>
      <c r="M41" s="99"/>
      <c r="N41" s="21" t="str">
        <f t="shared" si="4"/>
        <v/>
      </c>
      <c r="O41" s="18">
        <f t="shared" si="6"/>
        <v>0</v>
      </c>
      <c r="P41" s="18">
        <f t="shared" si="7"/>
        <v>0</v>
      </c>
      <c r="Q41" s="21"/>
    </row>
    <row r="42" spans="1:19" ht="18" customHeight="1" x14ac:dyDescent="0.25">
      <c r="A42" s="68" t="s">
        <v>23</v>
      </c>
      <c r="B42" s="68"/>
      <c r="C42" s="68"/>
      <c r="D42" s="68"/>
      <c r="E42" s="98">
        <v>5070</v>
      </c>
      <c r="F42" s="98"/>
      <c r="G42" s="35">
        <v>515105</v>
      </c>
      <c r="H42" s="35"/>
      <c r="I42" s="35" t="s">
        <v>119</v>
      </c>
      <c r="J42" s="30">
        <f t="shared" si="5"/>
        <v>0</v>
      </c>
      <c r="K42" s="99"/>
      <c r="L42" s="99"/>
      <c r="M42" s="99"/>
      <c r="N42" s="21" t="str">
        <f t="shared" si="4"/>
        <v/>
      </c>
      <c r="O42" s="18">
        <f t="shared" si="6"/>
        <v>0</v>
      </c>
      <c r="P42" s="18">
        <f t="shared" si="7"/>
        <v>0</v>
      </c>
      <c r="Q42" s="21"/>
    </row>
    <row r="43" spans="1:19" ht="18" customHeight="1" x14ac:dyDescent="0.25">
      <c r="A43" s="45" t="s">
        <v>154</v>
      </c>
      <c r="B43" s="45"/>
      <c r="C43" s="45"/>
      <c r="D43" s="45"/>
      <c r="E43" s="45"/>
      <c r="F43" s="45"/>
      <c r="G43" s="45"/>
      <c r="H43" s="45"/>
      <c r="I43" s="45"/>
      <c r="J43" s="32">
        <f>SUM(J33:J42)</f>
        <v>0</v>
      </c>
      <c r="K43" s="46" t="b">
        <f>M28&gt;=J43</f>
        <v>1</v>
      </c>
      <c r="L43" s="47"/>
      <c r="M43" s="48"/>
      <c r="N43" s="21"/>
      <c r="O43" s="19">
        <f>SUM(O33:O42)</f>
        <v>0</v>
      </c>
      <c r="P43" s="19">
        <f>SUM(P33:P42)</f>
        <v>0</v>
      </c>
      <c r="Q43" s="19">
        <f>SUM(O43:P43)</f>
        <v>0</v>
      </c>
    </row>
    <row r="44" spans="1:19" ht="18" customHeight="1" x14ac:dyDescent="0.25">
      <c r="A44" s="83" t="s">
        <v>139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</row>
    <row r="45" spans="1:19" ht="18" customHeight="1" x14ac:dyDescent="0.25">
      <c r="A45" s="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9" ht="18" customHeigh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9" ht="18" customHeight="1" x14ac:dyDescent="0.25">
      <c r="A47" s="53" t="s">
        <v>148</v>
      </c>
      <c r="B47" s="53"/>
      <c r="C47" s="53"/>
      <c r="D47" s="53"/>
      <c r="E47" s="54" t="s">
        <v>156</v>
      </c>
      <c r="F47" s="54"/>
      <c r="G47" s="54"/>
      <c r="H47" s="55"/>
      <c r="I47" s="58" t="s">
        <v>151</v>
      </c>
      <c r="J47" s="58" t="s">
        <v>149</v>
      </c>
      <c r="K47" s="58"/>
      <c r="L47" s="58"/>
      <c r="M47" s="44">
        <v>8262.02</v>
      </c>
    </row>
    <row r="48" spans="1:19" ht="18" customHeight="1" x14ac:dyDescent="0.25">
      <c r="A48" s="53"/>
      <c r="B48" s="53"/>
      <c r="C48" s="53"/>
      <c r="D48" s="53"/>
      <c r="E48" s="56"/>
      <c r="F48" s="56"/>
      <c r="G48" s="56"/>
      <c r="H48" s="57"/>
      <c r="I48" s="59" t="s">
        <v>152</v>
      </c>
      <c r="J48" s="60"/>
      <c r="K48" s="60"/>
      <c r="L48" s="60"/>
      <c r="M48" s="22">
        <f>M47*50%</f>
        <v>4131.01</v>
      </c>
    </row>
    <row r="49" spans="1:17" ht="18" customHeight="1" x14ac:dyDescent="0.25">
      <c r="A49" s="108" t="s">
        <v>167</v>
      </c>
      <c r="B49" s="109"/>
      <c r="C49" s="109"/>
      <c r="D49" s="109"/>
      <c r="E49" s="109"/>
      <c r="F49" s="109"/>
      <c r="G49" s="109"/>
      <c r="H49" s="110"/>
      <c r="I49" s="108" t="s">
        <v>168</v>
      </c>
      <c r="J49" s="109"/>
      <c r="K49" s="109"/>
      <c r="L49" s="109"/>
      <c r="M49" s="110"/>
    </row>
    <row r="50" spans="1:17" ht="18" customHeight="1" x14ac:dyDescent="0.25">
      <c r="A50" s="102" t="s">
        <v>169</v>
      </c>
      <c r="B50" s="102"/>
      <c r="C50" s="102"/>
      <c r="D50" s="102"/>
      <c r="E50" s="103"/>
      <c r="F50" s="104" t="s">
        <v>170</v>
      </c>
      <c r="G50" s="104"/>
      <c r="H50" s="102"/>
      <c r="I50" s="102"/>
      <c r="J50" s="102"/>
      <c r="K50" s="102"/>
      <c r="L50" s="102"/>
      <c r="M50" s="102"/>
    </row>
    <row r="51" spans="1:17" ht="18" customHeight="1" x14ac:dyDescent="0.25">
      <c r="A51" s="45" t="s">
        <v>5</v>
      </c>
      <c r="B51" s="45"/>
      <c r="C51" s="45"/>
      <c r="D51" s="45"/>
      <c r="E51" s="45" t="s">
        <v>91</v>
      </c>
      <c r="F51" s="45"/>
      <c r="G51" s="95" t="s">
        <v>6</v>
      </c>
      <c r="H51" s="61" t="s">
        <v>7</v>
      </c>
      <c r="I51" s="61"/>
      <c r="J51" s="51" t="s">
        <v>147</v>
      </c>
      <c r="K51" s="45" t="s">
        <v>9</v>
      </c>
      <c r="L51" s="45"/>
      <c r="M51" s="45"/>
      <c r="O51" s="21" t="s">
        <v>206</v>
      </c>
      <c r="P51" s="23">
        <f>COUNTIF(H53:H63,"x")-P52</f>
        <v>0</v>
      </c>
      <c r="Q51" s="21"/>
    </row>
    <row r="52" spans="1:17" ht="18" customHeight="1" x14ac:dyDescent="0.25">
      <c r="A52" s="45"/>
      <c r="B52" s="45"/>
      <c r="C52" s="45"/>
      <c r="D52" s="45"/>
      <c r="E52" s="45"/>
      <c r="F52" s="45"/>
      <c r="G52" s="96"/>
      <c r="H52" s="24" t="s">
        <v>8</v>
      </c>
      <c r="I52" s="24" t="s">
        <v>153</v>
      </c>
      <c r="J52" s="52"/>
      <c r="K52" s="45"/>
      <c r="L52" s="45"/>
      <c r="M52" s="45"/>
      <c r="O52" s="25" t="s">
        <v>207</v>
      </c>
      <c r="P52" s="26">
        <f>COUNTIF(O53:O63,"&gt;0")</f>
        <v>0</v>
      </c>
      <c r="Q52" s="21"/>
    </row>
    <row r="53" spans="1:17" ht="18" customHeight="1" x14ac:dyDescent="0.25">
      <c r="A53" s="62" t="s">
        <v>208</v>
      </c>
      <c r="B53" s="62"/>
      <c r="C53" s="62"/>
      <c r="D53" s="62"/>
      <c r="E53" s="98">
        <v>5570</v>
      </c>
      <c r="F53" s="98"/>
      <c r="G53" s="35">
        <v>223565</v>
      </c>
      <c r="H53" s="35"/>
      <c r="I53" s="35" t="s">
        <v>119</v>
      </c>
      <c r="J53" s="30">
        <f>IF(O53&gt;0,O53,P53)</f>
        <v>0</v>
      </c>
      <c r="K53" s="68"/>
      <c r="L53" s="68"/>
      <c r="M53" s="68"/>
      <c r="N53" s="21" t="str">
        <f t="shared" ref="N53:N63" si="8">IF(H53&gt;0,IF(I53&gt;0,"Erro",""),"")</f>
        <v/>
      </c>
      <c r="O53" s="18">
        <f>IF(H53="X",(IF(RIGHT(A53,1)="*",M$48*0.2,0)),0)</f>
        <v>0</v>
      </c>
      <c r="P53" s="18">
        <f>IF(H53="X",IF(O53&gt;0,0,(M$48-O$64)/P$51),0)</f>
        <v>0</v>
      </c>
      <c r="Q53" s="21"/>
    </row>
    <row r="54" spans="1:17" ht="18" customHeight="1" x14ac:dyDescent="0.25">
      <c r="A54" s="68" t="s">
        <v>25</v>
      </c>
      <c r="B54" s="68"/>
      <c r="C54" s="68"/>
      <c r="D54" s="68"/>
      <c r="E54" s="98">
        <v>4344</v>
      </c>
      <c r="F54" s="98"/>
      <c r="G54" s="35">
        <v>225142</v>
      </c>
      <c r="H54" s="35"/>
      <c r="I54" s="35" t="s">
        <v>119</v>
      </c>
      <c r="J54" s="30">
        <f t="shared" ref="J54:J63" si="9">IF(O54&gt;0,O54,P54)</f>
        <v>0</v>
      </c>
      <c r="K54" s="68"/>
      <c r="L54" s="68"/>
      <c r="M54" s="68"/>
      <c r="N54" s="21" t="str">
        <f t="shared" si="8"/>
        <v/>
      </c>
      <c r="O54" s="18">
        <f t="shared" ref="O54:O63" si="10">IF(H54="X",(IF(RIGHT(A54,1)="*",M$48*0.2,0)),0)</f>
        <v>0</v>
      </c>
      <c r="P54" s="18">
        <f>IF(H54="X",IF(O54&gt;0,0,(M$48-O$64)/P$51),0)</f>
        <v>0</v>
      </c>
      <c r="Q54" s="21"/>
    </row>
    <row r="55" spans="1:17" ht="18" customHeight="1" x14ac:dyDescent="0.25">
      <c r="A55" s="68" t="s">
        <v>26</v>
      </c>
      <c r="B55" s="68"/>
      <c r="C55" s="68"/>
      <c r="D55" s="68"/>
      <c r="E55" s="98">
        <v>5484</v>
      </c>
      <c r="F55" s="98"/>
      <c r="G55" s="35">
        <v>322245</v>
      </c>
      <c r="H55" s="35"/>
      <c r="I55" s="35" t="s">
        <v>119</v>
      </c>
      <c r="J55" s="30">
        <f t="shared" si="9"/>
        <v>0</v>
      </c>
      <c r="K55" s="68"/>
      <c r="L55" s="68"/>
      <c r="M55" s="68"/>
      <c r="N55" s="21" t="str">
        <f t="shared" si="8"/>
        <v/>
      </c>
      <c r="O55" s="18">
        <f t="shared" si="10"/>
        <v>0</v>
      </c>
      <c r="P55" s="18">
        <f>IF(H55="X",IF(O55&gt;0,0,(M$48-O$64)/P$51),0)</f>
        <v>0</v>
      </c>
      <c r="Q55" s="21"/>
    </row>
    <row r="56" spans="1:17" ht="18" customHeight="1" x14ac:dyDescent="0.25">
      <c r="A56" s="68" t="s">
        <v>27</v>
      </c>
      <c r="B56" s="68"/>
      <c r="C56" s="68"/>
      <c r="D56" s="68"/>
      <c r="E56" s="98">
        <v>3589</v>
      </c>
      <c r="F56" s="98"/>
      <c r="G56" s="35">
        <v>322245</v>
      </c>
      <c r="H56" s="35"/>
      <c r="I56" s="35" t="s">
        <v>119</v>
      </c>
      <c r="J56" s="30">
        <f t="shared" si="9"/>
        <v>0</v>
      </c>
      <c r="K56" s="68" t="s">
        <v>122</v>
      </c>
      <c r="L56" s="68"/>
      <c r="M56" s="68"/>
      <c r="N56" s="21" t="str">
        <f t="shared" si="8"/>
        <v/>
      </c>
      <c r="O56" s="18">
        <f t="shared" si="10"/>
        <v>0</v>
      </c>
      <c r="P56" s="18">
        <f>IF(H56="X",IF(O56&gt;0,0,(M$48-O$64)/P$51),0)</f>
        <v>0</v>
      </c>
      <c r="Q56" s="21"/>
    </row>
    <row r="57" spans="1:17" ht="18" customHeight="1" x14ac:dyDescent="0.25">
      <c r="A57" s="68" t="s">
        <v>28</v>
      </c>
      <c r="B57" s="68"/>
      <c r="C57" s="68"/>
      <c r="D57" s="68"/>
      <c r="E57" s="98">
        <v>1446</v>
      </c>
      <c r="F57" s="98"/>
      <c r="G57" s="35">
        <v>322245</v>
      </c>
      <c r="H57" s="35"/>
      <c r="I57" s="35" t="s">
        <v>119</v>
      </c>
      <c r="J57" s="30">
        <f t="shared" si="9"/>
        <v>0</v>
      </c>
      <c r="K57" s="68"/>
      <c r="L57" s="68"/>
      <c r="M57" s="68"/>
      <c r="N57" s="21" t="str">
        <f t="shared" si="8"/>
        <v/>
      </c>
      <c r="O57" s="18">
        <f t="shared" si="10"/>
        <v>0</v>
      </c>
      <c r="P57" s="18">
        <f t="shared" ref="P57:P63" si="11">IF(H57="X",IF(O57&gt;0,0,(M$48-O$64)/P$51),0)</f>
        <v>0</v>
      </c>
      <c r="Q57" s="21"/>
    </row>
    <row r="58" spans="1:17" ht="18" customHeight="1" x14ac:dyDescent="0.25">
      <c r="A58" s="68" t="s">
        <v>29</v>
      </c>
      <c r="B58" s="68"/>
      <c r="C58" s="68"/>
      <c r="D58" s="68"/>
      <c r="E58" s="98">
        <v>3504</v>
      </c>
      <c r="F58" s="98"/>
      <c r="G58" s="35">
        <v>322245</v>
      </c>
      <c r="H58" s="35"/>
      <c r="I58" s="35" t="s">
        <v>119</v>
      </c>
      <c r="J58" s="30">
        <f t="shared" si="9"/>
        <v>0</v>
      </c>
      <c r="K58" s="68"/>
      <c r="L58" s="68"/>
      <c r="M58" s="68"/>
      <c r="N58" s="21" t="str">
        <f t="shared" si="8"/>
        <v/>
      </c>
      <c r="O58" s="18">
        <f t="shared" si="10"/>
        <v>0</v>
      </c>
      <c r="P58" s="18">
        <f t="shared" si="11"/>
        <v>0</v>
      </c>
      <c r="Q58" s="21"/>
    </row>
    <row r="59" spans="1:17" ht="18" customHeight="1" x14ac:dyDescent="0.25">
      <c r="A59" s="68" t="s">
        <v>30</v>
      </c>
      <c r="B59" s="68"/>
      <c r="C59" s="68"/>
      <c r="D59" s="68"/>
      <c r="E59" s="98">
        <v>5594</v>
      </c>
      <c r="F59" s="98"/>
      <c r="G59" s="35">
        <v>322245</v>
      </c>
      <c r="H59" s="35"/>
      <c r="I59" s="35" t="s">
        <v>119</v>
      </c>
      <c r="J59" s="30">
        <f t="shared" si="9"/>
        <v>0</v>
      </c>
      <c r="K59" s="68"/>
      <c r="L59" s="68"/>
      <c r="M59" s="68"/>
      <c r="N59" s="21" t="str">
        <f t="shared" si="8"/>
        <v/>
      </c>
      <c r="O59" s="18">
        <f t="shared" si="10"/>
        <v>0</v>
      </c>
      <c r="P59" s="18">
        <f t="shared" si="11"/>
        <v>0</v>
      </c>
      <c r="Q59" s="21"/>
    </row>
    <row r="60" spans="1:17" ht="18" customHeight="1" x14ac:dyDescent="0.25">
      <c r="A60" s="63" t="s">
        <v>31</v>
      </c>
      <c r="B60" s="64"/>
      <c r="C60" s="64"/>
      <c r="D60" s="65"/>
      <c r="E60" s="100">
        <v>4065</v>
      </c>
      <c r="F60" s="101"/>
      <c r="G60" s="36">
        <v>515105</v>
      </c>
      <c r="H60" s="35"/>
      <c r="I60" s="35" t="s">
        <v>119</v>
      </c>
      <c r="J60" s="30">
        <f t="shared" si="9"/>
        <v>0</v>
      </c>
      <c r="K60" s="63"/>
      <c r="L60" s="64"/>
      <c r="M60" s="65"/>
      <c r="N60" s="21" t="str">
        <f t="shared" si="8"/>
        <v/>
      </c>
      <c r="O60" s="18">
        <f t="shared" si="10"/>
        <v>0</v>
      </c>
      <c r="P60" s="18">
        <f t="shared" si="11"/>
        <v>0</v>
      </c>
      <c r="Q60" s="21"/>
    </row>
    <row r="61" spans="1:17" ht="18" customHeight="1" x14ac:dyDescent="0.25">
      <c r="A61" s="63" t="s">
        <v>32</v>
      </c>
      <c r="B61" s="64"/>
      <c r="C61" s="64"/>
      <c r="D61" s="65"/>
      <c r="E61" s="100">
        <v>5082</v>
      </c>
      <c r="F61" s="101"/>
      <c r="G61" s="36">
        <v>515105</v>
      </c>
      <c r="H61" s="35"/>
      <c r="I61" s="35" t="s">
        <v>119</v>
      </c>
      <c r="J61" s="30">
        <f t="shared" si="9"/>
        <v>0</v>
      </c>
      <c r="K61" s="63"/>
      <c r="L61" s="64"/>
      <c r="M61" s="65"/>
      <c r="N61" s="21" t="str">
        <f t="shared" si="8"/>
        <v/>
      </c>
      <c r="O61" s="18">
        <f t="shared" si="10"/>
        <v>0</v>
      </c>
      <c r="P61" s="18">
        <f t="shared" si="11"/>
        <v>0</v>
      </c>
      <c r="Q61" s="21"/>
    </row>
    <row r="62" spans="1:17" ht="18" customHeight="1" x14ac:dyDescent="0.25">
      <c r="A62" s="68" t="s">
        <v>33</v>
      </c>
      <c r="B62" s="68"/>
      <c r="C62" s="68"/>
      <c r="D62" s="68"/>
      <c r="E62" s="69">
        <v>4096</v>
      </c>
      <c r="F62" s="69"/>
      <c r="G62" s="37">
        <v>515105</v>
      </c>
      <c r="H62" s="35"/>
      <c r="I62" s="35" t="s">
        <v>119</v>
      </c>
      <c r="J62" s="30">
        <f t="shared" si="9"/>
        <v>0</v>
      </c>
      <c r="K62" s="68"/>
      <c r="L62" s="68"/>
      <c r="M62" s="68"/>
      <c r="N62" s="21" t="str">
        <f t="shared" si="8"/>
        <v/>
      </c>
      <c r="O62" s="18">
        <f t="shared" si="10"/>
        <v>0</v>
      </c>
      <c r="P62" s="18">
        <f t="shared" si="11"/>
        <v>0</v>
      </c>
      <c r="Q62" s="21"/>
    </row>
    <row r="63" spans="1:17" ht="18" customHeight="1" x14ac:dyDescent="0.25">
      <c r="A63" s="68" t="s">
        <v>34</v>
      </c>
      <c r="B63" s="68"/>
      <c r="C63" s="68"/>
      <c r="D63" s="68"/>
      <c r="E63" s="69">
        <v>5066</v>
      </c>
      <c r="F63" s="69"/>
      <c r="G63" s="37">
        <v>515105</v>
      </c>
      <c r="H63" s="35"/>
      <c r="I63" s="35" t="s">
        <v>119</v>
      </c>
      <c r="J63" s="30">
        <f t="shared" si="9"/>
        <v>0</v>
      </c>
      <c r="K63" s="68"/>
      <c r="L63" s="68"/>
      <c r="M63" s="68"/>
      <c r="N63" s="21" t="str">
        <f t="shared" si="8"/>
        <v/>
      </c>
      <c r="O63" s="18">
        <f t="shared" si="10"/>
        <v>0</v>
      </c>
      <c r="P63" s="18">
        <f t="shared" si="11"/>
        <v>0</v>
      </c>
      <c r="Q63" s="21"/>
    </row>
    <row r="64" spans="1:17" ht="18" customHeight="1" x14ac:dyDescent="0.25">
      <c r="A64" s="45" t="s">
        <v>154</v>
      </c>
      <c r="B64" s="45"/>
      <c r="C64" s="45"/>
      <c r="D64" s="45"/>
      <c r="E64" s="45"/>
      <c r="F64" s="45"/>
      <c r="G64" s="45"/>
      <c r="H64" s="45"/>
      <c r="I64" s="45"/>
      <c r="J64" s="20">
        <f>SUM(J53:J63)</f>
        <v>0</v>
      </c>
      <c r="K64" s="46" t="b">
        <f>M48&gt;=J64</f>
        <v>1</v>
      </c>
      <c r="L64" s="47"/>
      <c r="M64" s="48"/>
      <c r="O64" s="19">
        <f>SUM(O53:O63)</f>
        <v>0</v>
      </c>
      <c r="P64" s="19">
        <f>SUM(P53:P63)</f>
        <v>0</v>
      </c>
      <c r="Q64" s="19">
        <f>P64+O64</f>
        <v>0</v>
      </c>
    </row>
    <row r="65" spans="1:16" ht="18" customHeight="1" x14ac:dyDescent="0.25">
      <c r="A65" s="83" t="s">
        <v>139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</row>
    <row r="66" spans="1:16" ht="18" customHeight="1" x14ac:dyDescent="0.25">
      <c r="A66" s="6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6" ht="18" customHeight="1" x14ac:dyDescent="0.25">
      <c r="A67" s="6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6" ht="18" customHeight="1" x14ac:dyDescent="0.25">
      <c r="A68" s="6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6" ht="18" customHeight="1" x14ac:dyDescent="0.25">
      <c r="A69" s="1"/>
      <c r="B69" s="1"/>
      <c r="C69" s="1"/>
      <c r="D69" s="1"/>
      <c r="E69" s="4"/>
      <c r="F69" s="4"/>
      <c r="G69" s="4"/>
      <c r="H69" s="2"/>
      <c r="I69" s="2"/>
      <c r="J69" s="2"/>
      <c r="K69" s="1"/>
      <c r="L69" s="1"/>
      <c r="M69" s="1"/>
    </row>
    <row r="70" spans="1:16" x14ac:dyDescent="0.25">
      <c r="A70" s="1"/>
      <c r="B70" s="1"/>
      <c r="C70" s="1"/>
      <c r="D70" s="1"/>
      <c r="E70" s="4"/>
      <c r="F70" s="4"/>
      <c r="G70" s="4"/>
      <c r="H70" s="2"/>
      <c r="I70" s="2"/>
      <c r="J70" s="2"/>
      <c r="K70" s="1"/>
      <c r="L70" s="1"/>
      <c r="M70" s="1"/>
    </row>
    <row r="71" spans="1:16" ht="18" customHeight="1" x14ac:dyDescent="0.25">
      <c r="A71" s="53" t="s">
        <v>148</v>
      </c>
      <c r="B71" s="53"/>
      <c r="C71" s="53"/>
      <c r="D71" s="53"/>
      <c r="E71" s="54" t="s">
        <v>155</v>
      </c>
      <c r="F71" s="54"/>
      <c r="G71" s="54"/>
      <c r="H71" s="55"/>
      <c r="I71" s="58" t="s">
        <v>151</v>
      </c>
      <c r="J71" s="58" t="s">
        <v>149</v>
      </c>
      <c r="K71" s="58"/>
      <c r="L71" s="58"/>
      <c r="M71" s="44">
        <v>4590.01</v>
      </c>
    </row>
    <row r="72" spans="1:16" ht="18" customHeight="1" x14ac:dyDescent="0.25">
      <c r="A72" s="53"/>
      <c r="B72" s="53"/>
      <c r="C72" s="53"/>
      <c r="D72" s="53"/>
      <c r="E72" s="56"/>
      <c r="F72" s="56"/>
      <c r="G72" s="56"/>
      <c r="H72" s="57"/>
      <c r="I72" s="59" t="s">
        <v>152</v>
      </c>
      <c r="J72" s="60"/>
      <c r="K72" s="60"/>
      <c r="L72" s="60"/>
      <c r="M72" s="5">
        <f>M71*50%</f>
        <v>2295.0050000000001</v>
      </c>
    </row>
    <row r="73" spans="1:16" ht="18" customHeight="1" x14ac:dyDescent="0.25">
      <c r="A73" s="108" t="s">
        <v>171</v>
      </c>
      <c r="B73" s="109"/>
      <c r="C73" s="109"/>
      <c r="D73" s="109"/>
      <c r="E73" s="109"/>
      <c r="F73" s="109"/>
      <c r="G73" s="109"/>
      <c r="H73" s="110"/>
      <c r="I73" s="108" t="s">
        <v>172</v>
      </c>
      <c r="J73" s="109"/>
      <c r="K73" s="109"/>
      <c r="L73" s="109"/>
      <c r="M73" s="110"/>
    </row>
    <row r="74" spans="1:16" ht="18" customHeight="1" x14ac:dyDescent="0.25">
      <c r="A74" s="102" t="s">
        <v>173</v>
      </c>
      <c r="B74" s="102"/>
      <c r="C74" s="102"/>
      <c r="D74" s="102"/>
      <c r="E74" s="103"/>
      <c r="F74" s="104" t="s">
        <v>174</v>
      </c>
      <c r="G74" s="104"/>
      <c r="H74" s="102"/>
      <c r="I74" s="102"/>
      <c r="J74" s="102"/>
      <c r="K74" s="102"/>
      <c r="L74" s="102"/>
      <c r="M74" s="102"/>
    </row>
    <row r="75" spans="1:16" ht="18" customHeight="1" x14ac:dyDescent="0.25">
      <c r="A75" s="53" t="s">
        <v>5</v>
      </c>
      <c r="B75" s="53"/>
      <c r="C75" s="53"/>
      <c r="D75" s="53"/>
      <c r="E75" s="53" t="s">
        <v>91</v>
      </c>
      <c r="F75" s="53"/>
      <c r="G75" s="113" t="s">
        <v>6</v>
      </c>
      <c r="H75" s="112" t="s">
        <v>7</v>
      </c>
      <c r="I75" s="112"/>
      <c r="J75" s="49" t="s">
        <v>147</v>
      </c>
      <c r="K75" s="53" t="s">
        <v>9</v>
      </c>
      <c r="L75" s="53"/>
      <c r="M75" s="53"/>
      <c r="O75" s="21" t="s">
        <v>206</v>
      </c>
      <c r="P75" s="23">
        <f>COUNTIF(H77:H87,"x")-P76</f>
        <v>0</v>
      </c>
    </row>
    <row r="76" spans="1:16" ht="18" customHeight="1" x14ac:dyDescent="0.25">
      <c r="A76" s="53"/>
      <c r="B76" s="53"/>
      <c r="C76" s="53"/>
      <c r="D76" s="53"/>
      <c r="E76" s="53"/>
      <c r="F76" s="53"/>
      <c r="G76" s="114"/>
      <c r="H76" s="11" t="s">
        <v>8</v>
      </c>
      <c r="I76" s="11" t="s">
        <v>153</v>
      </c>
      <c r="J76" s="50"/>
      <c r="K76" s="53"/>
      <c r="L76" s="53"/>
      <c r="M76" s="53"/>
      <c r="O76" s="25" t="s">
        <v>207</v>
      </c>
      <c r="P76" s="26">
        <f>COUNTIF(O77:O87,"&gt;0")</f>
        <v>0</v>
      </c>
    </row>
    <row r="77" spans="1:16" ht="18" customHeight="1" x14ac:dyDescent="0.25">
      <c r="A77" s="62" t="s">
        <v>35</v>
      </c>
      <c r="B77" s="62"/>
      <c r="C77" s="62"/>
      <c r="D77" s="62"/>
      <c r="E77" s="98">
        <v>3756</v>
      </c>
      <c r="F77" s="98"/>
      <c r="G77" s="35">
        <v>223565</v>
      </c>
      <c r="H77" s="35"/>
      <c r="I77" s="35" t="s">
        <v>119</v>
      </c>
      <c r="J77" s="30">
        <f>IF(O77&gt;0,O77,P77)</f>
        <v>0</v>
      </c>
      <c r="K77" s="68" t="s">
        <v>124</v>
      </c>
      <c r="L77" s="68"/>
      <c r="M77" s="68"/>
      <c r="N77" s="21" t="str">
        <f t="shared" ref="N77:N87" si="12">IF(H77&gt;0,IF(I77&gt;0,"Erro",""),"")</f>
        <v/>
      </c>
      <c r="O77" s="18">
        <f>IF(H77="X",(IF(RIGHT(A77,1)="*",M$72*0.2,0)),0)</f>
        <v>0</v>
      </c>
      <c r="P77" s="18">
        <f>IF(H77="X",IF(O77&gt;0,0,(M$72-O$88)/P$75),0)</f>
        <v>0</v>
      </c>
    </row>
    <row r="78" spans="1:16" ht="18" customHeight="1" x14ac:dyDescent="0.25">
      <c r="A78" s="68" t="s">
        <v>36</v>
      </c>
      <c r="B78" s="68"/>
      <c r="C78" s="68"/>
      <c r="D78" s="68"/>
      <c r="E78" s="98"/>
      <c r="F78" s="98"/>
      <c r="G78" s="35">
        <v>225142</v>
      </c>
      <c r="H78" s="35"/>
      <c r="I78" s="35" t="s">
        <v>119</v>
      </c>
      <c r="J78" s="30">
        <f t="shared" ref="J78:J87" si="13">IF(O78&gt;0,O78,P78)</f>
        <v>0</v>
      </c>
      <c r="K78" s="68" t="s">
        <v>62</v>
      </c>
      <c r="L78" s="68"/>
      <c r="M78" s="68"/>
      <c r="N78" s="21" t="str">
        <f t="shared" si="12"/>
        <v/>
      </c>
      <c r="O78" s="18">
        <f t="shared" ref="O78:O87" si="14">IF(H78="X",(IF(RIGHT(A78,1)="*",M$72*0.2,0)),0)</f>
        <v>0</v>
      </c>
      <c r="P78" s="18">
        <f>IF(H78="X",IF(O78&gt;0,0,(M$72-O$88)/P$75),0)</f>
        <v>0</v>
      </c>
    </row>
    <row r="79" spans="1:16" ht="18" customHeight="1" x14ac:dyDescent="0.25">
      <c r="A79" s="68" t="s">
        <v>37</v>
      </c>
      <c r="B79" s="68"/>
      <c r="C79" s="68"/>
      <c r="D79" s="68"/>
      <c r="E79" s="98">
        <v>5331</v>
      </c>
      <c r="F79" s="98"/>
      <c r="G79" s="35">
        <v>322245</v>
      </c>
      <c r="H79" s="35"/>
      <c r="I79" s="35" t="s">
        <v>119</v>
      </c>
      <c r="J79" s="30">
        <f t="shared" si="13"/>
        <v>0</v>
      </c>
      <c r="K79" s="68"/>
      <c r="L79" s="68"/>
      <c r="M79" s="68"/>
      <c r="N79" s="21" t="str">
        <f t="shared" si="12"/>
        <v/>
      </c>
      <c r="O79" s="18">
        <f t="shared" si="14"/>
        <v>0</v>
      </c>
      <c r="P79" s="18">
        <f t="shared" ref="P79:P87" si="15">IF(H79="X",IF(O79&gt;0,0,(M$72-O$88)/P$75),0)</f>
        <v>0</v>
      </c>
    </row>
    <row r="80" spans="1:16" ht="18" customHeight="1" x14ac:dyDescent="0.25">
      <c r="A80" s="68" t="s">
        <v>38</v>
      </c>
      <c r="B80" s="68"/>
      <c r="C80" s="68"/>
      <c r="D80" s="68"/>
      <c r="E80" s="98">
        <v>2479</v>
      </c>
      <c r="F80" s="98"/>
      <c r="G80" s="35">
        <v>322245</v>
      </c>
      <c r="H80" s="35"/>
      <c r="I80" s="35" t="s">
        <v>119</v>
      </c>
      <c r="J80" s="30">
        <f t="shared" si="13"/>
        <v>0</v>
      </c>
      <c r="K80" s="68"/>
      <c r="L80" s="68"/>
      <c r="M80" s="68"/>
      <c r="N80" s="21" t="str">
        <f t="shared" si="12"/>
        <v/>
      </c>
      <c r="O80" s="18">
        <f t="shared" si="14"/>
        <v>0</v>
      </c>
      <c r="P80" s="18">
        <f t="shared" si="15"/>
        <v>0</v>
      </c>
    </row>
    <row r="81" spans="1:17" ht="18" customHeight="1" x14ac:dyDescent="0.25">
      <c r="A81" s="68" t="s">
        <v>39</v>
      </c>
      <c r="B81" s="68"/>
      <c r="C81" s="68"/>
      <c r="D81" s="68"/>
      <c r="E81" s="98">
        <v>1445</v>
      </c>
      <c r="F81" s="98"/>
      <c r="G81" s="35">
        <v>322245</v>
      </c>
      <c r="H81" s="35"/>
      <c r="I81" s="35" t="s">
        <v>119</v>
      </c>
      <c r="J81" s="30">
        <f t="shared" si="13"/>
        <v>0</v>
      </c>
      <c r="K81" s="68"/>
      <c r="L81" s="68"/>
      <c r="M81" s="68"/>
      <c r="N81" s="21" t="str">
        <f t="shared" si="12"/>
        <v/>
      </c>
      <c r="O81" s="18">
        <f t="shared" si="14"/>
        <v>0</v>
      </c>
      <c r="P81" s="18">
        <f t="shared" si="15"/>
        <v>0</v>
      </c>
    </row>
    <row r="82" spans="1:17" ht="18" customHeight="1" x14ac:dyDescent="0.25">
      <c r="A82" s="68" t="s">
        <v>40</v>
      </c>
      <c r="B82" s="68"/>
      <c r="C82" s="68"/>
      <c r="D82" s="68"/>
      <c r="E82" s="98">
        <v>4061</v>
      </c>
      <c r="F82" s="98"/>
      <c r="G82" s="35">
        <v>515105</v>
      </c>
      <c r="H82" s="35"/>
      <c r="I82" s="35" t="s">
        <v>119</v>
      </c>
      <c r="J82" s="30">
        <f t="shared" si="13"/>
        <v>0</v>
      </c>
      <c r="K82" s="68" t="s">
        <v>125</v>
      </c>
      <c r="L82" s="68"/>
      <c r="M82" s="68"/>
      <c r="N82" s="21" t="str">
        <f t="shared" si="12"/>
        <v/>
      </c>
      <c r="O82" s="18">
        <f t="shared" si="14"/>
        <v>0</v>
      </c>
      <c r="P82" s="18">
        <f t="shared" si="15"/>
        <v>0</v>
      </c>
    </row>
    <row r="83" spans="1:17" ht="18" customHeight="1" x14ac:dyDescent="0.25">
      <c r="A83" s="68" t="s">
        <v>41</v>
      </c>
      <c r="B83" s="68"/>
      <c r="C83" s="68"/>
      <c r="D83" s="68"/>
      <c r="E83" s="98">
        <v>4888</v>
      </c>
      <c r="F83" s="98"/>
      <c r="G83" s="35">
        <v>515105</v>
      </c>
      <c r="H83" s="35"/>
      <c r="I83" s="35" t="s">
        <v>119</v>
      </c>
      <c r="J83" s="30">
        <f t="shared" si="13"/>
        <v>0</v>
      </c>
      <c r="K83" s="68"/>
      <c r="L83" s="68"/>
      <c r="M83" s="68"/>
      <c r="N83" s="21" t="str">
        <f t="shared" si="12"/>
        <v/>
      </c>
      <c r="O83" s="18">
        <f t="shared" si="14"/>
        <v>0</v>
      </c>
      <c r="P83" s="18">
        <f t="shared" si="15"/>
        <v>0</v>
      </c>
    </row>
    <row r="84" spans="1:17" ht="18" customHeight="1" x14ac:dyDescent="0.25">
      <c r="A84" s="68" t="s">
        <v>42</v>
      </c>
      <c r="B84" s="68"/>
      <c r="C84" s="68"/>
      <c r="D84" s="68"/>
      <c r="E84" s="98">
        <v>4078</v>
      </c>
      <c r="F84" s="98"/>
      <c r="G84" s="35">
        <v>515105</v>
      </c>
      <c r="H84" s="35"/>
      <c r="I84" s="35" t="s">
        <v>119</v>
      </c>
      <c r="J84" s="30">
        <f t="shared" si="13"/>
        <v>0</v>
      </c>
      <c r="K84" s="68" t="s">
        <v>126</v>
      </c>
      <c r="L84" s="68"/>
      <c r="M84" s="68"/>
      <c r="N84" s="21" t="str">
        <f t="shared" si="12"/>
        <v/>
      </c>
      <c r="O84" s="18">
        <f t="shared" si="14"/>
        <v>0</v>
      </c>
      <c r="P84" s="18">
        <f t="shared" si="15"/>
        <v>0</v>
      </c>
    </row>
    <row r="85" spans="1:17" ht="18" customHeight="1" x14ac:dyDescent="0.25">
      <c r="A85" s="63" t="s">
        <v>43</v>
      </c>
      <c r="B85" s="64"/>
      <c r="C85" s="64"/>
      <c r="D85" s="65"/>
      <c r="E85" s="66">
        <v>4082</v>
      </c>
      <c r="F85" s="67"/>
      <c r="G85" s="38">
        <v>515105</v>
      </c>
      <c r="H85" s="35"/>
      <c r="I85" s="35" t="s">
        <v>119</v>
      </c>
      <c r="J85" s="30">
        <f t="shared" si="13"/>
        <v>0</v>
      </c>
      <c r="K85" s="63"/>
      <c r="L85" s="64"/>
      <c r="M85" s="65"/>
      <c r="N85" s="21" t="str">
        <f t="shared" si="12"/>
        <v/>
      </c>
      <c r="O85" s="18">
        <f t="shared" si="14"/>
        <v>0</v>
      </c>
      <c r="P85" s="18">
        <f t="shared" si="15"/>
        <v>0</v>
      </c>
    </row>
    <row r="86" spans="1:17" ht="18" customHeight="1" x14ac:dyDescent="0.25">
      <c r="A86" s="63" t="s">
        <v>115</v>
      </c>
      <c r="B86" s="64"/>
      <c r="C86" s="64"/>
      <c r="D86" s="65"/>
      <c r="E86" s="66">
        <v>4615</v>
      </c>
      <c r="F86" s="67"/>
      <c r="G86" s="38">
        <v>515105</v>
      </c>
      <c r="H86" s="35"/>
      <c r="I86" s="35" t="s">
        <v>119</v>
      </c>
      <c r="J86" s="30">
        <f t="shared" si="13"/>
        <v>0</v>
      </c>
      <c r="K86" s="63"/>
      <c r="L86" s="64"/>
      <c r="M86" s="65"/>
      <c r="N86" s="21" t="str">
        <f t="shared" si="12"/>
        <v/>
      </c>
      <c r="O86" s="18">
        <f t="shared" si="14"/>
        <v>0</v>
      </c>
      <c r="P86" s="18">
        <f t="shared" si="15"/>
        <v>0</v>
      </c>
    </row>
    <row r="87" spans="1:17" ht="18" customHeight="1" x14ac:dyDescent="0.25">
      <c r="A87" s="68" t="s">
        <v>44</v>
      </c>
      <c r="B87" s="68"/>
      <c r="C87" s="68"/>
      <c r="D87" s="68"/>
      <c r="E87" s="98">
        <v>4110</v>
      </c>
      <c r="F87" s="98"/>
      <c r="G87" s="35">
        <v>515105</v>
      </c>
      <c r="H87" s="35"/>
      <c r="I87" s="35" t="s">
        <v>119</v>
      </c>
      <c r="J87" s="30">
        <f t="shared" si="13"/>
        <v>0</v>
      </c>
      <c r="K87" s="68"/>
      <c r="L87" s="68"/>
      <c r="M87" s="68"/>
      <c r="N87" s="21" t="str">
        <f t="shared" si="12"/>
        <v/>
      </c>
      <c r="O87" s="18">
        <f t="shared" si="14"/>
        <v>0</v>
      </c>
      <c r="P87" s="18">
        <f t="shared" si="15"/>
        <v>0</v>
      </c>
    </row>
    <row r="88" spans="1:17" ht="18" customHeight="1" x14ac:dyDescent="0.25">
      <c r="A88" s="45" t="s">
        <v>154</v>
      </c>
      <c r="B88" s="45"/>
      <c r="C88" s="45"/>
      <c r="D88" s="45"/>
      <c r="E88" s="45"/>
      <c r="F88" s="45"/>
      <c r="G88" s="45"/>
      <c r="H88" s="45"/>
      <c r="I88" s="45"/>
      <c r="J88" s="20">
        <f>SUM(J77:J87)</f>
        <v>0</v>
      </c>
      <c r="K88" s="46" t="b">
        <f>M72&gt;=J88</f>
        <v>1</v>
      </c>
      <c r="L88" s="47"/>
      <c r="M88" s="48"/>
      <c r="O88" s="17">
        <f>SUM(O77:O87)</f>
        <v>0</v>
      </c>
      <c r="P88" s="17">
        <f>SUM(P77:P87)</f>
        <v>0</v>
      </c>
      <c r="Q88" s="17">
        <f>SUM(O88:P88)</f>
        <v>0</v>
      </c>
    </row>
    <row r="89" spans="1:17" ht="18" customHeight="1" x14ac:dyDescent="0.25">
      <c r="A89" s="85" t="s">
        <v>139</v>
      </c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</row>
    <row r="90" spans="1:17" ht="18" customHeight="1" x14ac:dyDescent="0.25">
      <c r="A90" s="1"/>
      <c r="B90" s="1"/>
      <c r="C90" s="1"/>
      <c r="D90" s="1"/>
      <c r="E90" s="2"/>
      <c r="F90" s="2"/>
      <c r="G90" s="2"/>
      <c r="H90" s="2"/>
      <c r="I90" s="2"/>
      <c r="J90" s="2"/>
      <c r="K90" s="1"/>
      <c r="L90" s="1"/>
      <c r="M90" s="1"/>
    </row>
    <row r="91" spans="1:17" ht="18" customHeight="1" x14ac:dyDescent="0.25">
      <c r="A91" s="1"/>
      <c r="B91" s="1"/>
      <c r="C91" s="1"/>
      <c r="D91" s="1"/>
      <c r="E91" s="2"/>
      <c r="F91" s="2"/>
      <c r="G91" s="2"/>
      <c r="H91" s="2"/>
      <c r="I91" s="2"/>
      <c r="J91" s="2"/>
      <c r="K91" s="1"/>
      <c r="L91" s="1"/>
      <c r="M91" s="1"/>
    </row>
    <row r="92" spans="1:17" ht="18" customHeight="1" x14ac:dyDescent="0.25">
      <c r="A92" s="53" t="s">
        <v>148</v>
      </c>
      <c r="B92" s="53"/>
      <c r="C92" s="53"/>
      <c r="D92" s="53"/>
      <c r="E92" s="54" t="s">
        <v>156</v>
      </c>
      <c r="F92" s="54"/>
      <c r="G92" s="54"/>
      <c r="H92" s="55"/>
      <c r="I92" s="58" t="s">
        <v>151</v>
      </c>
      <c r="J92" s="58" t="s">
        <v>149</v>
      </c>
      <c r="K92" s="58"/>
      <c r="L92" s="58"/>
      <c r="M92" s="44">
        <v>10556.61</v>
      </c>
    </row>
    <row r="93" spans="1:17" ht="18" customHeight="1" x14ac:dyDescent="0.25">
      <c r="A93" s="53"/>
      <c r="B93" s="53"/>
      <c r="C93" s="53"/>
      <c r="D93" s="53"/>
      <c r="E93" s="56"/>
      <c r="F93" s="56"/>
      <c r="G93" s="56"/>
      <c r="H93" s="57"/>
      <c r="I93" s="59" t="s">
        <v>152</v>
      </c>
      <c r="J93" s="60"/>
      <c r="K93" s="60"/>
      <c r="L93" s="60"/>
      <c r="M93" s="5">
        <f>M92*50%</f>
        <v>5278.3050000000003</v>
      </c>
    </row>
    <row r="94" spans="1:17" ht="18" customHeight="1" x14ac:dyDescent="0.25">
      <c r="A94" s="108" t="s">
        <v>175</v>
      </c>
      <c r="B94" s="109"/>
      <c r="C94" s="109"/>
      <c r="D94" s="109"/>
      <c r="E94" s="109"/>
      <c r="F94" s="109"/>
      <c r="G94" s="109"/>
      <c r="H94" s="110"/>
      <c r="I94" s="108" t="s">
        <v>176</v>
      </c>
      <c r="J94" s="109"/>
      <c r="K94" s="109"/>
      <c r="L94" s="109"/>
      <c r="M94" s="110"/>
    </row>
    <row r="95" spans="1:17" ht="18" customHeight="1" x14ac:dyDescent="0.25">
      <c r="A95" s="102" t="s">
        <v>177</v>
      </c>
      <c r="B95" s="102"/>
      <c r="C95" s="102"/>
      <c r="D95" s="102"/>
      <c r="E95" s="103"/>
      <c r="F95" s="104" t="s">
        <v>178</v>
      </c>
      <c r="G95" s="104"/>
      <c r="H95" s="102"/>
      <c r="I95" s="102"/>
      <c r="J95" s="102"/>
      <c r="K95" s="102"/>
      <c r="L95" s="102"/>
      <c r="M95" s="102"/>
    </row>
    <row r="96" spans="1:17" ht="18" customHeight="1" x14ac:dyDescent="0.25">
      <c r="A96" s="45" t="s">
        <v>5</v>
      </c>
      <c r="B96" s="45"/>
      <c r="C96" s="45"/>
      <c r="D96" s="45"/>
      <c r="E96" s="45" t="s">
        <v>91</v>
      </c>
      <c r="F96" s="45"/>
      <c r="G96" s="95" t="s">
        <v>6</v>
      </c>
      <c r="H96" s="61" t="s">
        <v>7</v>
      </c>
      <c r="I96" s="61"/>
      <c r="J96" s="51" t="s">
        <v>147</v>
      </c>
      <c r="K96" s="45" t="s">
        <v>9</v>
      </c>
      <c r="L96" s="45"/>
      <c r="M96" s="45"/>
      <c r="O96" s="21" t="s">
        <v>206</v>
      </c>
      <c r="P96" s="23">
        <f>COUNTIF(H98:H107,"x")-P97</f>
        <v>0</v>
      </c>
      <c r="Q96" s="21"/>
    </row>
    <row r="97" spans="1:17" ht="18" customHeight="1" x14ac:dyDescent="0.25">
      <c r="A97" s="45"/>
      <c r="B97" s="45"/>
      <c r="C97" s="45"/>
      <c r="D97" s="45"/>
      <c r="E97" s="45"/>
      <c r="F97" s="45"/>
      <c r="G97" s="96"/>
      <c r="H97" s="29" t="s">
        <v>8</v>
      </c>
      <c r="I97" s="29" t="s">
        <v>153</v>
      </c>
      <c r="J97" s="52"/>
      <c r="K97" s="45"/>
      <c r="L97" s="45"/>
      <c r="M97" s="45"/>
      <c r="O97" s="25" t="s">
        <v>207</v>
      </c>
      <c r="P97" s="26">
        <f>COUNTIF(O98:O107,"&gt;0")</f>
        <v>0</v>
      </c>
      <c r="Q97" s="21"/>
    </row>
    <row r="98" spans="1:17" ht="18" customHeight="1" x14ac:dyDescent="0.25">
      <c r="A98" s="62" t="s">
        <v>45</v>
      </c>
      <c r="B98" s="62"/>
      <c r="C98" s="62"/>
      <c r="D98" s="62"/>
      <c r="E98" s="98">
        <v>5333</v>
      </c>
      <c r="F98" s="98"/>
      <c r="G98" s="35">
        <v>223565</v>
      </c>
      <c r="H98" s="35"/>
      <c r="I98" s="35" t="s">
        <v>119</v>
      </c>
      <c r="J98" s="30">
        <f>IF(O98&gt;0,O98,P98)</f>
        <v>0</v>
      </c>
      <c r="K98" s="68"/>
      <c r="L98" s="68"/>
      <c r="M98" s="68"/>
      <c r="N98" s="21" t="str">
        <f t="shared" ref="N98:N107" si="16">IF(H98&gt;0,IF(I98&gt;0,"Erro",""),"")</f>
        <v/>
      </c>
      <c r="O98" s="18">
        <f>IF(H98="X",(IF(RIGHT(A98,1)="*",M$93*0.2,0)),0)</f>
        <v>0</v>
      </c>
      <c r="P98" s="18">
        <f>IF(H98="X",IF(O98&gt;0,0,(M$93-O$108)/P$96),0)</f>
        <v>0</v>
      </c>
      <c r="Q98" s="21"/>
    </row>
    <row r="99" spans="1:17" ht="18" customHeight="1" x14ac:dyDescent="0.25">
      <c r="A99" s="68" t="s">
        <v>46</v>
      </c>
      <c r="B99" s="68"/>
      <c r="C99" s="68"/>
      <c r="D99" s="68"/>
      <c r="E99" s="98">
        <v>5605</v>
      </c>
      <c r="F99" s="98"/>
      <c r="G99" s="35">
        <v>225142</v>
      </c>
      <c r="H99" s="35"/>
      <c r="I99" s="35" t="s">
        <v>119</v>
      </c>
      <c r="J99" s="30">
        <f t="shared" ref="J99:J107" si="17">IF(O99&gt;0,O99,P99)</f>
        <v>0</v>
      </c>
      <c r="K99" s="68"/>
      <c r="L99" s="68"/>
      <c r="M99" s="68"/>
      <c r="N99" s="21" t="str">
        <f t="shared" si="16"/>
        <v/>
      </c>
      <c r="O99" s="18">
        <f t="shared" ref="O99:O107" si="18">IF(H99="X",(IF(RIGHT(A99,1)="*",M$93*0.2,0)),0)</f>
        <v>0</v>
      </c>
      <c r="P99" s="18">
        <f>IF(H99="X",IF(O99&gt;0,0,(M$93-O$108)/P$96),0)</f>
        <v>0</v>
      </c>
      <c r="Q99" s="21"/>
    </row>
    <row r="100" spans="1:17" ht="18" customHeight="1" x14ac:dyDescent="0.25">
      <c r="A100" s="68" t="s">
        <v>47</v>
      </c>
      <c r="B100" s="68"/>
      <c r="C100" s="68"/>
      <c r="D100" s="68"/>
      <c r="E100" s="98">
        <v>4436</v>
      </c>
      <c r="F100" s="98"/>
      <c r="G100" s="35">
        <v>322245</v>
      </c>
      <c r="H100" s="35"/>
      <c r="I100" s="35" t="s">
        <v>119</v>
      </c>
      <c r="J100" s="30">
        <f t="shared" si="17"/>
        <v>0</v>
      </c>
      <c r="K100" s="68"/>
      <c r="L100" s="68"/>
      <c r="M100" s="68"/>
      <c r="N100" s="21" t="str">
        <f t="shared" si="16"/>
        <v/>
      </c>
      <c r="O100" s="18">
        <f t="shared" si="18"/>
        <v>0</v>
      </c>
      <c r="P100" s="18">
        <f t="shared" ref="P100:P107" si="19">IF(H100="X",IF(O100&gt;0,0,(M$93-O$108)/P$96),0)</f>
        <v>0</v>
      </c>
      <c r="Q100" s="21"/>
    </row>
    <row r="101" spans="1:17" ht="18" customHeight="1" x14ac:dyDescent="0.25">
      <c r="A101" s="68" t="s">
        <v>48</v>
      </c>
      <c r="B101" s="68"/>
      <c r="C101" s="68"/>
      <c r="D101" s="68"/>
      <c r="E101" s="98">
        <v>4906</v>
      </c>
      <c r="F101" s="98"/>
      <c r="G101" s="35">
        <v>322245</v>
      </c>
      <c r="H101" s="35"/>
      <c r="I101" s="35" t="s">
        <v>119</v>
      </c>
      <c r="J101" s="30">
        <f t="shared" si="17"/>
        <v>0</v>
      </c>
      <c r="K101" s="68"/>
      <c r="L101" s="68"/>
      <c r="M101" s="68"/>
      <c r="N101" s="21" t="str">
        <f t="shared" si="16"/>
        <v/>
      </c>
      <c r="O101" s="18">
        <f t="shared" si="18"/>
        <v>0</v>
      </c>
      <c r="P101" s="18">
        <f t="shared" si="19"/>
        <v>0</v>
      </c>
      <c r="Q101" s="21"/>
    </row>
    <row r="102" spans="1:17" ht="18" customHeight="1" x14ac:dyDescent="0.25">
      <c r="A102" s="68" t="s">
        <v>49</v>
      </c>
      <c r="B102" s="68"/>
      <c r="C102" s="68"/>
      <c r="D102" s="68"/>
      <c r="E102" s="98">
        <v>3473</v>
      </c>
      <c r="F102" s="98"/>
      <c r="G102" s="35">
        <v>322245</v>
      </c>
      <c r="H102" s="35"/>
      <c r="I102" s="35" t="s">
        <v>119</v>
      </c>
      <c r="J102" s="30">
        <f t="shared" si="17"/>
        <v>0</v>
      </c>
      <c r="K102" s="68"/>
      <c r="L102" s="68"/>
      <c r="M102" s="68"/>
      <c r="N102" s="21" t="str">
        <f t="shared" si="16"/>
        <v/>
      </c>
      <c r="O102" s="18">
        <f t="shared" si="18"/>
        <v>0</v>
      </c>
      <c r="P102" s="18">
        <f t="shared" si="19"/>
        <v>0</v>
      </c>
      <c r="Q102" s="21"/>
    </row>
    <row r="103" spans="1:17" ht="18" customHeight="1" x14ac:dyDescent="0.25">
      <c r="A103" s="68" t="s">
        <v>50</v>
      </c>
      <c r="B103" s="68"/>
      <c r="C103" s="68"/>
      <c r="D103" s="68"/>
      <c r="E103" s="98">
        <v>4070</v>
      </c>
      <c r="F103" s="98"/>
      <c r="G103" s="35">
        <v>515105</v>
      </c>
      <c r="H103" s="35"/>
      <c r="I103" s="35" t="s">
        <v>119</v>
      </c>
      <c r="J103" s="30">
        <f t="shared" si="17"/>
        <v>0</v>
      </c>
      <c r="K103" s="68"/>
      <c r="L103" s="68"/>
      <c r="M103" s="68"/>
      <c r="N103" s="21" t="str">
        <f t="shared" si="16"/>
        <v/>
      </c>
      <c r="O103" s="18">
        <f t="shared" si="18"/>
        <v>0</v>
      </c>
      <c r="P103" s="18">
        <f t="shared" si="19"/>
        <v>0</v>
      </c>
      <c r="Q103" s="21"/>
    </row>
    <row r="104" spans="1:17" ht="18" customHeight="1" x14ac:dyDescent="0.25">
      <c r="A104" s="68" t="s">
        <v>51</v>
      </c>
      <c r="B104" s="68"/>
      <c r="C104" s="68"/>
      <c r="D104" s="68"/>
      <c r="E104" s="98">
        <v>4927</v>
      </c>
      <c r="F104" s="98"/>
      <c r="G104" s="35">
        <v>515105</v>
      </c>
      <c r="H104" s="35"/>
      <c r="I104" s="35" t="s">
        <v>119</v>
      </c>
      <c r="J104" s="30">
        <f t="shared" si="17"/>
        <v>0</v>
      </c>
      <c r="K104" s="68"/>
      <c r="L104" s="68"/>
      <c r="M104" s="68"/>
      <c r="N104" s="21" t="str">
        <f t="shared" si="16"/>
        <v/>
      </c>
      <c r="O104" s="18">
        <f t="shared" si="18"/>
        <v>0</v>
      </c>
      <c r="P104" s="18">
        <f t="shared" si="19"/>
        <v>0</v>
      </c>
      <c r="Q104" s="21"/>
    </row>
    <row r="105" spans="1:17" ht="18" customHeight="1" x14ac:dyDescent="0.25">
      <c r="A105" s="68" t="s">
        <v>52</v>
      </c>
      <c r="B105" s="68"/>
      <c r="C105" s="68"/>
      <c r="D105" s="68"/>
      <c r="E105" s="98">
        <v>5233</v>
      </c>
      <c r="F105" s="98"/>
      <c r="G105" s="35">
        <v>515105</v>
      </c>
      <c r="H105" s="35"/>
      <c r="I105" s="35" t="s">
        <v>119</v>
      </c>
      <c r="J105" s="30">
        <f t="shared" si="17"/>
        <v>0</v>
      </c>
      <c r="K105" s="68"/>
      <c r="L105" s="68"/>
      <c r="M105" s="68"/>
      <c r="N105" s="21" t="str">
        <f t="shared" si="16"/>
        <v/>
      </c>
      <c r="O105" s="18">
        <f t="shared" si="18"/>
        <v>0</v>
      </c>
      <c r="P105" s="18">
        <f t="shared" si="19"/>
        <v>0</v>
      </c>
      <c r="Q105" s="21"/>
    </row>
    <row r="106" spans="1:17" x14ac:dyDescent="0.25">
      <c r="A106" s="62" t="s">
        <v>143</v>
      </c>
      <c r="B106" s="62"/>
      <c r="C106" s="62"/>
      <c r="D106" s="62"/>
      <c r="E106" s="98">
        <v>3737</v>
      </c>
      <c r="F106" s="98"/>
      <c r="G106" s="35">
        <v>223293</v>
      </c>
      <c r="H106" s="35"/>
      <c r="I106" s="35" t="s">
        <v>119</v>
      </c>
      <c r="J106" s="30">
        <f t="shared" si="17"/>
        <v>0</v>
      </c>
      <c r="K106" s="68"/>
      <c r="L106" s="68"/>
      <c r="M106" s="68"/>
      <c r="N106" s="21" t="str">
        <f t="shared" si="16"/>
        <v/>
      </c>
      <c r="O106" s="18">
        <f t="shared" si="18"/>
        <v>0</v>
      </c>
      <c r="P106" s="18">
        <f t="shared" si="19"/>
        <v>0</v>
      </c>
      <c r="Q106" s="21"/>
    </row>
    <row r="107" spans="1:17" x14ac:dyDescent="0.25">
      <c r="A107" s="68" t="s">
        <v>53</v>
      </c>
      <c r="B107" s="68"/>
      <c r="C107" s="68"/>
      <c r="D107" s="68"/>
      <c r="E107" s="98">
        <v>4863</v>
      </c>
      <c r="F107" s="98"/>
      <c r="G107" s="35">
        <v>322425</v>
      </c>
      <c r="H107" s="35"/>
      <c r="I107" s="35" t="s">
        <v>119</v>
      </c>
      <c r="J107" s="30">
        <f t="shared" si="17"/>
        <v>0</v>
      </c>
      <c r="K107" s="68"/>
      <c r="L107" s="68"/>
      <c r="M107" s="68"/>
      <c r="N107" s="21" t="str">
        <f t="shared" si="16"/>
        <v/>
      </c>
      <c r="O107" s="18">
        <f t="shared" si="18"/>
        <v>0</v>
      </c>
      <c r="P107" s="18">
        <f t="shared" si="19"/>
        <v>0</v>
      </c>
      <c r="Q107" s="21"/>
    </row>
    <row r="108" spans="1:17" x14ac:dyDescent="0.25">
      <c r="A108" s="45" t="s">
        <v>154</v>
      </c>
      <c r="B108" s="45"/>
      <c r="C108" s="45"/>
      <c r="D108" s="45"/>
      <c r="E108" s="45"/>
      <c r="F108" s="45"/>
      <c r="G108" s="45"/>
      <c r="H108" s="45"/>
      <c r="I108" s="45"/>
      <c r="J108" s="32">
        <f>SUM(J98:J107)</f>
        <v>0</v>
      </c>
      <c r="K108" s="46" t="b">
        <f>M92&gt;=J108</f>
        <v>1</v>
      </c>
      <c r="L108" s="47"/>
      <c r="M108" s="48"/>
      <c r="O108" s="19">
        <f>SUM(O98:O107)</f>
        <v>0</v>
      </c>
      <c r="P108" s="19">
        <f>SUM(P98:P107)</f>
        <v>0</v>
      </c>
      <c r="Q108" s="19">
        <f>SUM(O108:P108)</f>
        <v>0</v>
      </c>
    </row>
    <row r="109" spans="1:17" x14ac:dyDescent="0.25">
      <c r="A109" s="83" t="s">
        <v>139</v>
      </c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</row>
    <row r="110" spans="1:17" x14ac:dyDescent="0.25">
      <c r="A110" s="6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7" x14ac:dyDescent="0.25">
      <c r="A111" s="6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7" x14ac:dyDescent="0.25">
      <c r="A112" s="6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6" x14ac:dyDescent="0.25">
      <c r="A113" s="6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6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6" ht="18" customHeight="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6" ht="18" customHeight="1" x14ac:dyDescent="0.25">
      <c r="A116" s="53" t="s">
        <v>148</v>
      </c>
      <c r="B116" s="53"/>
      <c r="C116" s="53"/>
      <c r="D116" s="53"/>
      <c r="E116" s="54" t="s">
        <v>156</v>
      </c>
      <c r="F116" s="54"/>
      <c r="G116" s="54"/>
      <c r="H116" s="55"/>
      <c r="I116" s="58" t="s">
        <v>151</v>
      </c>
      <c r="J116" s="58" t="s">
        <v>149</v>
      </c>
      <c r="K116" s="58"/>
      <c r="L116" s="58"/>
      <c r="M116" s="44">
        <v>8262.02</v>
      </c>
    </row>
    <row r="117" spans="1:16" ht="18" customHeight="1" x14ac:dyDescent="0.25">
      <c r="A117" s="53"/>
      <c r="B117" s="53"/>
      <c r="C117" s="53"/>
      <c r="D117" s="53"/>
      <c r="E117" s="56"/>
      <c r="F117" s="56"/>
      <c r="G117" s="56"/>
      <c r="H117" s="57"/>
      <c r="I117" s="59" t="s">
        <v>152</v>
      </c>
      <c r="J117" s="60"/>
      <c r="K117" s="60"/>
      <c r="L117" s="60"/>
      <c r="M117" s="5">
        <f>M116*50%</f>
        <v>4131.01</v>
      </c>
    </row>
    <row r="118" spans="1:16" ht="18" customHeight="1" x14ac:dyDescent="0.25">
      <c r="A118" s="108" t="s">
        <v>179</v>
      </c>
      <c r="B118" s="109"/>
      <c r="C118" s="109"/>
      <c r="D118" s="109"/>
      <c r="E118" s="109"/>
      <c r="F118" s="109"/>
      <c r="G118" s="109"/>
      <c r="H118" s="110"/>
      <c r="I118" s="108" t="s">
        <v>180</v>
      </c>
      <c r="J118" s="109"/>
      <c r="K118" s="109"/>
      <c r="L118" s="109"/>
      <c r="M118" s="110"/>
    </row>
    <row r="119" spans="1:16" ht="18" customHeight="1" x14ac:dyDescent="0.25">
      <c r="A119" s="102" t="s">
        <v>181</v>
      </c>
      <c r="B119" s="102"/>
      <c r="C119" s="102"/>
      <c r="D119" s="102"/>
      <c r="E119" s="103"/>
      <c r="F119" s="104" t="s">
        <v>182</v>
      </c>
      <c r="G119" s="104"/>
      <c r="H119" s="102"/>
      <c r="I119" s="102"/>
      <c r="J119" s="102"/>
      <c r="K119" s="102"/>
      <c r="L119" s="102"/>
      <c r="M119" s="102"/>
    </row>
    <row r="120" spans="1:16" ht="18" customHeight="1" x14ac:dyDescent="0.25">
      <c r="A120" s="53" t="s">
        <v>5</v>
      </c>
      <c r="B120" s="53"/>
      <c r="C120" s="53"/>
      <c r="D120" s="53"/>
      <c r="E120" s="53" t="s">
        <v>91</v>
      </c>
      <c r="F120" s="53"/>
      <c r="G120" s="113" t="s">
        <v>6</v>
      </c>
      <c r="H120" s="112" t="s">
        <v>7</v>
      </c>
      <c r="I120" s="112"/>
      <c r="J120" s="49" t="s">
        <v>147</v>
      </c>
      <c r="K120" s="53" t="s">
        <v>9</v>
      </c>
      <c r="L120" s="53"/>
      <c r="M120" s="53"/>
      <c r="O120" s="21" t="s">
        <v>206</v>
      </c>
      <c r="P120" s="23">
        <f>COUNTIF(H122:H129,"x")-P121</f>
        <v>5</v>
      </c>
    </row>
    <row r="121" spans="1:16" ht="18" customHeight="1" x14ac:dyDescent="0.25">
      <c r="A121" s="53"/>
      <c r="B121" s="53"/>
      <c r="C121" s="53"/>
      <c r="D121" s="53"/>
      <c r="E121" s="53"/>
      <c r="F121" s="53"/>
      <c r="G121" s="114"/>
      <c r="H121" s="14" t="s">
        <v>8</v>
      </c>
      <c r="I121" s="14" t="s">
        <v>153</v>
      </c>
      <c r="J121" s="50"/>
      <c r="K121" s="53"/>
      <c r="L121" s="53"/>
      <c r="M121" s="53"/>
      <c r="O121" s="25" t="s">
        <v>207</v>
      </c>
      <c r="P121" s="26">
        <f>COUNTIF(O122:O129,"&gt;0")</f>
        <v>1</v>
      </c>
    </row>
    <row r="122" spans="1:16" ht="18" customHeight="1" x14ac:dyDescent="0.25">
      <c r="A122" s="62" t="s">
        <v>141</v>
      </c>
      <c r="B122" s="68"/>
      <c r="C122" s="68"/>
      <c r="D122" s="68"/>
      <c r="E122" s="98">
        <v>5321</v>
      </c>
      <c r="F122" s="98"/>
      <c r="G122" s="35">
        <v>223565</v>
      </c>
      <c r="H122" s="35" t="s">
        <v>119</v>
      </c>
      <c r="I122" s="35"/>
      <c r="J122" s="30">
        <f>IF(O122&gt;0,O122,P122)</f>
        <v>826.20200000000011</v>
      </c>
      <c r="K122" s="68"/>
      <c r="L122" s="68"/>
      <c r="M122" s="68"/>
      <c r="N122" s="21" t="str">
        <f t="shared" ref="N122:N129" si="20">IF(H122&gt;0,IF(I122&gt;0,"Erro",""),"")</f>
        <v/>
      </c>
      <c r="O122" s="18">
        <f>IF(H122="X",(IF(RIGHT(A122,1)="*",M$117*0.2,0)),0)</f>
        <v>826.20200000000011</v>
      </c>
      <c r="P122" s="18">
        <f>IF(H122="X",IF(O122&gt;0,0,(M$117-O$130)/P$120),0)</f>
        <v>0</v>
      </c>
    </row>
    <row r="123" spans="1:16" ht="18" customHeight="1" x14ac:dyDescent="0.25">
      <c r="A123" s="68" t="s">
        <v>54</v>
      </c>
      <c r="B123" s="68"/>
      <c r="C123" s="68"/>
      <c r="D123" s="68"/>
      <c r="E123" s="98">
        <v>4345</v>
      </c>
      <c r="F123" s="98"/>
      <c r="G123" s="35">
        <v>225142</v>
      </c>
      <c r="H123" s="35"/>
      <c r="I123" s="35" t="s">
        <v>119</v>
      </c>
      <c r="J123" s="30">
        <f t="shared" ref="J123:J129" si="21">IF(O123&gt;0,O123,P123)</f>
        <v>0</v>
      </c>
      <c r="K123" s="68" t="s">
        <v>127</v>
      </c>
      <c r="L123" s="68"/>
      <c r="M123" s="68"/>
      <c r="N123" s="21" t="str">
        <f t="shared" si="20"/>
        <v/>
      </c>
      <c r="O123" s="18">
        <f t="shared" ref="O123:O129" si="22">IF(H123="X",(IF(RIGHT(A123,1)="*",M$117*0.2,0)),0)</f>
        <v>0</v>
      </c>
      <c r="P123" s="18">
        <f t="shared" ref="P123:P129" si="23">IF(H123="X",IF(O123&gt;0,0,(M$117-O$130)/P$120),0)</f>
        <v>0</v>
      </c>
    </row>
    <row r="124" spans="1:16" ht="18" customHeight="1" x14ac:dyDescent="0.25">
      <c r="A124" s="68" t="s">
        <v>55</v>
      </c>
      <c r="B124" s="68"/>
      <c r="C124" s="68"/>
      <c r="D124" s="68"/>
      <c r="E124" s="98">
        <v>2266</v>
      </c>
      <c r="F124" s="98"/>
      <c r="G124" s="35">
        <v>322245</v>
      </c>
      <c r="H124" s="35" t="s">
        <v>119</v>
      </c>
      <c r="I124" s="35"/>
      <c r="J124" s="30">
        <f t="shared" si="21"/>
        <v>660.96159999999998</v>
      </c>
      <c r="K124" s="68"/>
      <c r="L124" s="68"/>
      <c r="M124" s="68"/>
      <c r="N124" s="21" t="str">
        <f t="shared" si="20"/>
        <v/>
      </c>
      <c r="O124" s="18">
        <f t="shared" si="22"/>
        <v>0</v>
      </c>
      <c r="P124" s="18">
        <f t="shared" si="23"/>
        <v>660.96159999999998</v>
      </c>
    </row>
    <row r="125" spans="1:16" ht="18" customHeight="1" x14ac:dyDescent="0.25">
      <c r="A125" s="68" t="s">
        <v>56</v>
      </c>
      <c r="B125" s="68"/>
      <c r="C125" s="68"/>
      <c r="D125" s="68"/>
      <c r="E125" s="98">
        <v>5566</v>
      </c>
      <c r="F125" s="98"/>
      <c r="G125" s="35">
        <v>322245</v>
      </c>
      <c r="H125" s="35" t="s">
        <v>119</v>
      </c>
      <c r="I125" s="35"/>
      <c r="J125" s="30">
        <f t="shared" si="21"/>
        <v>660.96159999999998</v>
      </c>
      <c r="K125" s="68"/>
      <c r="L125" s="68"/>
      <c r="M125" s="68"/>
      <c r="N125" s="21" t="str">
        <f t="shared" si="20"/>
        <v/>
      </c>
      <c r="O125" s="18">
        <f t="shared" si="22"/>
        <v>0</v>
      </c>
      <c r="P125" s="18">
        <f t="shared" si="23"/>
        <v>660.96159999999998</v>
      </c>
    </row>
    <row r="126" spans="1:16" ht="18" customHeight="1" x14ac:dyDescent="0.25">
      <c r="A126" s="68" t="s">
        <v>57</v>
      </c>
      <c r="B126" s="68"/>
      <c r="C126" s="68"/>
      <c r="D126" s="68"/>
      <c r="E126" s="98">
        <v>3475</v>
      </c>
      <c r="F126" s="98"/>
      <c r="G126" s="35">
        <v>322245</v>
      </c>
      <c r="H126" s="35" t="s">
        <v>119</v>
      </c>
      <c r="I126" s="35"/>
      <c r="J126" s="30">
        <f t="shared" si="21"/>
        <v>660.96159999999998</v>
      </c>
      <c r="K126" s="68"/>
      <c r="L126" s="68"/>
      <c r="M126" s="68"/>
      <c r="N126" s="21" t="str">
        <f t="shared" si="20"/>
        <v/>
      </c>
      <c r="O126" s="18">
        <f t="shared" si="22"/>
        <v>0</v>
      </c>
      <c r="P126" s="18">
        <f t="shared" si="23"/>
        <v>660.96159999999998</v>
      </c>
    </row>
    <row r="127" spans="1:16" ht="18" customHeight="1" x14ac:dyDescent="0.25">
      <c r="A127" s="68" t="s">
        <v>58</v>
      </c>
      <c r="B127" s="68"/>
      <c r="C127" s="68"/>
      <c r="D127" s="68"/>
      <c r="E127" s="98">
        <v>4318</v>
      </c>
      <c r="F127" s="98"/>
      <c r="G127" s="35">
        <v>515105</v>
      </c>
      <c r="H127" s="35"/>
      <c r="I127" s="35" t="s">
        <v>119</v>
      </c>
      <c r="J127" s="30">
        <f t="shared" si="21"/>
        <v>0</v>
      </c>
      <c r="K127" s="68" t="s">
        <v>128</v>
      </c>
      <c r="L127" s="68"/>
      <c r="M127" s="68"/>
      <c r="N127" s="21" t="str">
        <f t="shared" si="20"/>
        <v/>
      </c>
      <c r="O127" s="18">
        <f t="shared" si="22"/>
        <v>0</v>
      </c>
      <c r="P127" s="18">
        <f t="shared" si="23"/>
        <v>0</v>
      </c>
    </row>
    <row r="128" spans="1:16" ht="18" customHeight="1" x14ac:dyDescent="0.25">
      <c r="A128" s="68" t="s">
        <v>59</v>
      </c>
      <c r="B128" s="68"/>
      <c r="C128" s="68"/>
      <c r="D128" s="68"/>
      <c r="E128" s="98">
        <v>4076</v>
      </c>
      <c r="F128" s="98"/>
      <c r="G128" s="35">
        <v>515105</v>
      </c>
      <c r="H128" s="35" t="s">
        <v>119</v>
      </c>
      <c r="I128" s="35"/>
      <c r="J128" s="30">
        <f t="shared" si="21"/>
        <v>660.96159999999998</v>
      </c>
      <c r="K128" s="68"/>
      <c r="L128" s="68"/>
      <c r="M128" s="68"/>
      <c r="N128" s="21" t="str">
        <f t="shared" si="20"/>
        <v/>
      </c>
      <c r="O128" s="18">
        <f t="shared" si="22"/>
        <v>0</v>
      </c>
      <c r="P128" s="18">
        <f t="shared" si="23"/>
        <v>660.96159999999998</v>
      </c>
    </row>
    <row r="129" spans="1:17" ht="18" customHeight="1" x14ac:dyDescent="0.25">
      <c r="A129" s="68" t="s">
        <v>60</v>
      </c>
      <c r="B129" s="68"/>
      <c r="C129" s="68"/>
      <c r="D129" s="68"/>
      <c r="E129" s="98">
        <v>5232</v>
      </c>
      <c r="F129" s="98"/>
      <c r="G129" s="35">
        <v>515105</v>
      </c>
      <c r="H129" s="35" t="s">
        <v>119</v>
      </c>
      <c r="I129" s="35"/>
      <c r="J129" s="30">
        <f t="shared" si="21"/>
        <v>660.96159999999998</v>
      </c>
      <c r="K129" s="63"/>
      <c r="L129" s="64"/>
      <c r="M129" s="65"/>
      <c r="N129" s="21" t="str">
        <f t="shared" si="20"/>
        <v/>
      </c>
      <c r="O129" s="18">
        <f t="shared" si="22"/>
        <v>0</v>
      </c>
      <c r="P129" s="18">
        <f t="shared" si="23"/>
        <v>660.96159999999998</v>
      </c>
    </row>
    <row r="130" spans="1:17" ht="18" customHeight="1" x14ac:dyDescent="0.25">
      <c r="A130" s="45" t="s">
        <v>154</v>
      </c>
      <c r="B130" s="45"/>
      <c r="C130" s="45"/>
      <c r="D130" s="45"/>
      <c r="E130" s="45"/>
      <c r="F130" s="45"/>
      <c r="G130" s="45"/>
      <c r="H130" s="45"/>
      <c r="I130" s="45"/>
      <c r="J130" s="32">
        <f>SUM(J122:J129)</f>
        <v>4131.01</v>
      </c>
      <c r="K130" s="46" t="b">
        <f>M117&gt;=J130</f>
        <v>1</v>
      </c>
      <c r="L130" s="47"/>
      <c r="M130" s="48"/>
      <c r="O130" s="19">
        <f>SUM(O122:O129)</f>
        <v>826.20200000000011</v>
      </c>
      <c r="P130" s="19">
        <f>SUM(P122:P129)</f>
        <v>3304.808</v>
      </c>
      <c r="Q130" s="19">
        <f>SUM(O130:P130)</f>
        <v>4131.01</v>
      </c>
    </row>
    <row r="131" spans="1:17" ht="18" customHeight="1" x14ac:dyDescent="0.25">
      <c r="A131" s="84"/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O131" s="21"/>
      <c r="P131" s="21"/>
      <c r="Q131" s="21"/>
    </row>
    <row r="132" spans="1:17" ht="18" customHeight="1" x14ac:dyDescent="0.25">
      <c r="A132" s="1"/>
      <c r="B132" s="1"/>
      <c r="C132" s="1"/>
      <c r="D132" s="1"/>
      <c r="E132" s="2"/>
      <c r="F132" s="2"/>
      <c r="G132" s="2"/>
      <c r="H132" s="2"/>
      <c r="I132" s="2"/>
      <c r="J132" s="2"/>
      <c r="K132" s="1"/>
      <c r="L132" s="1"/>
      <c r="M132" s="1"/>
      <c r="O132" s="21"/>
      <c r="P132" s="21"/>
      <c r="Q132" s="21"/>
    </row>
    <row r="133" spans="1:17" ht="18" customHeight="1" x14ac:dyDescent="0.25">
      <c r="A133" s="1"/>
      <c r="B133" s="1"/>
      <c r="C133" s="1"/>
      <c r="D133" s="1"/>
      <c r="E133" s="2"/>
      <c r="F133" s="2"/>
      <c r="G133" s="2"/>
      <c r="H133" s="2"/>
      <c r="I133" s="2"/>
      <c r="J133" s="2"/>
      <c r="K133" s="1"/>
      <c r="L133" s="1"/>
      <c r="M133" s="1"/>
      <c r="O133" s="21"/>
      <c r="P133" s="21"/>
      <c r="Q133" s="21"/>
    </row>
    <row r="134" spans="1:17" ht="18" customHeight="1" x14ac:dyDescent="0.25">
      <c r="A134" s="1"/>
      <c r="B134" s="1"/>
      <c r="C134" s="1"/>
      <c r="D134" s="1"/>
      <c r="E134" s="2"/>
      <c r="F134" s="2"/>
      <c r="G134" s="2"/>
      <c r="H134" s="2"/>
      <c r="I134" s="2"/>
      <c r="J134" s="2"/>
      <c r="K134" s="1"/>
      <c r="L134" s="1"/>
      <c r="M134" s="1"/>
      <c r="O134" s="21"/>
      <c r="P134" s="21"/>
      <c r="Q134" s="21"/>
    </row>
    <row r="135" spans="1:17" ht="18" customHeight="1" x14ac:dyDescent="0.25">
      <c r="A135" s="1"/>
      <c r="B135" s="1"/>
      <c r="C135" s="1"/>
      <c r="D135" s="1"/>
      <c r="E135" s="2"/>
      <c r="F135" s="2"/>
      <c r="G135" s="2"/>
      <c r="H135" s="2"/>
      <c r="I135" s="2"/>
      <c r="J135" s="2"/>
      <c r="K135" s="1"/>
      <c r="L135" s="1"/>
      <c r="M135" s="1"/>
      <c r="O135" s="21"/>
      <c r="P135" s="21"/>
      <c r="Q135" s="21"/>
    </row>
    <row r="136" spans="1:17" x14ac:dyDescent="0.25">
      <c r="A136" s="1"/>
      <c r="B136" s="1"/>
      <c r="C136" s="1"/>
      <c r="D136" s="1"/>
      <c r="E136" s="2"/>
      <c r="F136" s="2"/>
      <c r="G136" s="2"/>
      <c r="H136" s="2"/>
      <c r="I136" s="2"/>
      <c r="J136" s="2"/>
      <c r="K136" s="1"/>
      <c r="L136" s="1"/>
      <c r="M136" s="1"/>
      <c r="O136" s="21"/>
      <c r="P136" s="21"/>
      <c r="Q136" s="21"/>
    </row>
    <row r="137" spans="1:17" ht="18" customHeight="1" x14ac:dyDescent="0.25">
      <c r="A137" s="1"/>
      <c r="B137" s="1"/>
      <c r="C137" s="1"/>
      <c r="D137" s="1"/>
      <c r="E137" s="2"/>
      <c r="F137" s="2"/>
      <c r="G137" s="2"/>
      <c r="H137" s="2"/>
      <c r="I137" s="2"/>
      <c r="J137" s="2"/>
      <c r="K137" s="1"/>
      <c r="L137" s="1"/>
      <c r="M137" s="1"/>
      <c r="O137" s="21"/>
      <c r="P137" s="21"/>
      <c r="Q137" s="21"/>
    </row>
    <row r="138" spans="1:17" ht="18" customHeight="1" x14ac:dyDescent="0.25">
      <c r="A138" s="53" t="s">
        <v>148</v>
      </c>
      <c r="B138" s="53"/>
      <c r="C138" s="53"/>
      <c r="D138" s="53"/>
      <c r="E138" s="54" t="s">
        <v>155</v>
      </c>
      <c r="F138" s="54"/>
      <c r="G138" s="54"/>
      <c r="H138" s="55"/>
      <c r="I138" s="58" t="s">
        <v>151</v>
      </c>
      <c r="J138" s="58" t="s">
        <v>149</v>
      </c>
      <c r="K138" s="58"/>
      <c r="L138" s="58"/>
      <c r="M138" s="44">
        <v>5864.79</v>
      </c>
      <c r="O138" s="21"/>
      <c r="P138" s="21"/>
      <c r="Q138" s="21"/>
    </row>
    <row r="139" spans="1:17" ht="18" customHeight="1" x14ac:dyDescent="0.25">
      <c r="A139" s="53"/>
      <c r="B139" s="53"/>
      <c r="C139" s="53"/>
      <c r="D139" s="53"/>
      <c r="E139" s="56"/>
      <c r="F139" s="56"/>
      <c r="G139" s="56"/>
      <c r="H139" s="57"/>
      <c r="I139" s="59" t="s">
        <v>152</v>
      </c>
      <c r="J139" s="60"/>
      <c r="K139" s="60"/>
      <c r="L139" s="60"/>
      <c r="M139" s="5">
        <f>M138*50%</f>
        <v>2932.395</v>
      </c>
      <c r="O139" s="21"/>
      <c r="P139" s="21"/>
      <c r="Q139" s="21"/>
    </row>
    <row r="140" spans="1:17" ht="18" customHeight="1" x14ac:dyDescent="0.25">
      <c r="A140" s="108" t="s">
        <v>183</v>
      </c>
      <c r="B140" s="109"/>
      <c r="C140" s="109"/>
      <c r="D140" s="109"/>
      <c r="E140" s="109"/>
      <c r="F140" s="109"/>
      <c r="G140" s="109"/>
      <c r="H140" s="110"/>
      <c r="I140" s="108" t="s">
        <v>184</v>
      </c>
      <c r="J140" s="109"/>
      <c r="K140" s="109"/>
      <c r="L140" s="109"/>
      <c r="M140" s="110"/>
      <c r="O140" s="21"/>
      <c r="P140" s="21"/>
      <c r="Q140" s="21"/>
    </row>
    <row r="141" spans="1:17" ht="18" customHeight="1" x14ac:dyDescent="0.25">
      <c r="A141" s="102" t="s">
        <v>185</v>
      </c>
      <c r="B141" s="102"/>
      <c r="C141" s="102"/>
      <c r="D141" s="102"/>
      <c r="E141" s="103"/>
      <c r="F141" s="104" t="s">
        <v>186</v>
      </c>
      <c r="G141" s="104"/>
      <c r="H141" s="102"/>
      <c r="I141" s="102"/>
      <c r="J141" s="102"/>
      <c r="K141" s="102"/>
      <c r="L141" s="102"/>
      <c r="M141" s="102"/>
      <c r="O141" s="21"/>
      <c r="P141" s="21"/>
      <c r="Q141" s="21"/>
    </row>
    <row r="142" spans="1:17" ht="18" customHeight="1" x14ac:dyDescent="0.25">
      <c r="A142" s="45" t="s">
        <v>5</v>
      </c>
      <c r="B142" s="45"/>
      <c r="C142" s="45"/>
      <c r="D142" s="45"/>
      <c r="E142" s="45" t="s">
        <v>91</v>
      </c>
      <c r="F142" s="45"/>
      <c r="G142" s="95" t="s">
        <v>6</v>
      </c>
      <c r="H142" s="61" t="s">
        <v>7</v>
      </c>
      <c r="I142" s="61"/>
      <c r="J142" s="51" t="s">
        <v>147</v>
      </c>
      <c r="K142" s="45" t="s">
        <v>9</v>
      </c>
      <c r="L142" s="45"/>
      <c r="M142" s="45"/>
      <c r="O142" s="21" t="s">
        <v>206</v>
      </c>
      <c r="P142" s="23">
        <v>6</v>
      </c>
      <c r="Q142" s="21"/>
    </row>
    <row r="143" spans="1:17" ht="18" customHeight="1" x14ac:dyDescent="0.25">
      <c r="A143" s="45"/>
      <c r="B143" s="45"/>
      <c r="C143" s="45"/>
      <c r="D143" s="45"/>
      <c r="E143" s="45"/>
      <c r="F143" s="45"/>
      <c r="G143" s="96"/>
      <c r="H143" s="29" t="s">
        <v>8</v>
      </c>
      <c r="I143" s="29" t="s">
        <v>153</v>
      </c>
      <c r="J143" s="52"/>
      <c r="K143" s="45"/>
      <c r="L143" s="45"/>
      <c r="M143" s="45"/>
      <c r="O143" s="25" t="s">
        <v>207</v>
      </c>
      <c r="P143" s="26">
        <f>COUNTIF(O144:O155,"&gt;0")</f>
        <v>2</v>
      </c>
      <c r="Q143" s="21"/>
    </row>
    <row r="144" spans="1:17" ht="18" customHeight="1" x14ac:dyDescent="0.25">
      <c r="A144" s="62" t="s">
        <v>24</v>
      </c>
      <c r="B144" s="62"/>
      <c r="C144" s="62"/>
      <c r="D144" s="62"/>
      <c r="E144" s="98">
        <v>5570</v>
      </c>
      <c r="F144" s="98"/>
      <c r="G144" s="35">
        <v>223565</v>
      </c>
      <c r="H144" s="35" t="s">
        <v>204</v>
      </c>
      <c r="I144" s="35"/>
      <c r="J144" s="34">
        <f>IF(O144&gt;0,O144,P144)</f>
        <v>586.47900000000004</v>
      </c>
      <c r="K144" s="68"/>
      <c r="L144" s="68"/>
      <c r="M144" s="68"/>
      <c r="N144" s="21" t="str">
        <f t="shared" ref="N144:N155" si="24">IF(H144&gt;0,IF(I144&gt;0,"Erro",""),"")</f>
        <v/>
      </c>
      <c r="O144" s="18">
        <f>IF(H144="X",(IF(RIGHT(A144,1)="*",M$139*0.2,0)),0)</f>
        <v>586.47900000000004</v>
      </c>
      <c r="P144" s="18">
        <f>IF(H144="X",IF(O144&gt;0,0,(M$139-O$156)/P$142),0)</f>
        <v>0</v>
      </c>
      <c r="Q144" s="21"/>
    </row>
    <row r="145" spans="1:17" ht="18" customHeight="1" x14ac:dyDescent="0.25">
      <c r="A145" s="68" t="s">
        <v>61</v>
      </c>
      <c r="B145" s="68"/>
      <c r="C145" s="68"/>
      <c r="D145" s="68"/>
      <c r="E145" s="98"/>
      <c r="F145" s="98"/>
      <c r="G145" s="35">
        <v>225142</v>
      </c>
      <c r="H145" s="35"/>
      <c r="I145" s="35" t="s">
        <v>119</v>
      </c>
      <c r="J145" s="34">
        <f t="shared" ref="J145:J155" si="25">IF(O145&gt;0,O145,P145)</f>
        <v>0</v>
      </c>
      <c r="K145" s="68" t="s">
        <v>62</v>
      </c>
      <c r="L145" s="68"/>
      <c r="M145" s="68"/>
      <c r="N145" s="21" t="str">
        <f t="shared" si="24"/>
        <v/>
      </c>
      <c r="O145" s="18">
        <f t="shared" ref="O145:O155" si="26">IF(H145="X",(IF(RIGHT(A145,1)="*",M$139*0.2,0)),0)</f>
        <v>0</v>
      </c>
      <c r="P145" s="18">
        <f t="shared" ref="P145:P155" si="27">IF(H145="X",IF(O145&gt;0,0,(M$139-O$156)/P$142),0)</f>
        <v>0</v>
      </c>
      <c r="Q145" s="21"/>
    </row>
    <row r="146" spans="1:17" ht="18" customHeight="1" x14ac:dyDescent="0.25">
      <c r="A146" s="68" t="s">
        <v>205</v>
      </c>
      <c r="B146" s="68"/>
      <c r="C146" s="68"/>
      <c r="D146" s="68"/>
      <c r="E146" s="98">
        <v>5329</v>
      </c>
      <c r="F146" s="98"/>
      <c r="G146" s="35">
        <v>322245</v>
      </c>
      <c r="H146" s="35" t="s">
        <v>119</v>
      </c>
      <c r="I146" s="35"/>
      <c r="J146" s="34">
        <f t="shared" si="25"/>
        <v>293.23949999999996</v>
      </c>
      <c r="K146" s="68"/>
      <c r="L146" s="68"/>
      <c r="M146" s="68"/>
      <c r="N146" s="21" t="str">
        <f t="shared" si="24"/>
        <v/>
      </c>
      <c r="O146" s="18">
        <f t="shared" si="26"/>
        <v>0</v>
      </c>
      <c r="P146" s="18">
        <f t="shared" si="27"/>
        <v>293.23949999999996</v>
      </c>
      <c r="Q146" s="21"/>
    </row>
    <row r="147" spans="1:17" ht="18" customHeight="1" x14ac:dyDescent="0.25">
      <c r="A147" s="68" t="s">
        <v>63</v>
      </c>
      <c r="B147" s="68"/>
      <c r="C147" s="68"/>
      <c r="D147" s="68"/>
      <c r="E147" s="98">
        <v>4541</v>
      </c>
      <c r="F147" s="98"/>
      <c r="G147" s="35">
        <v>322245</v>
      </c>
      <c r="H147" s="35" t="s">
        <v>119</v>
      </c>
      <c r="I147" s="35"/>
      <c r="J147" s="34">
        <f t="shared" si="25"/>
        <v>293.23949999999996</v>
      </c>
      <c r="K147" s="68"/>
      <c r="L147" s="68"/>
      <c r="M147" s="68"/>
      <c r="N147" s="21" t="str">
        <f t="shared" si="24"/>
        <v/>
      </c>
      <c r="O147" s="18">
        <f t="shared" si="26"/>
        <v>0</v>
      </c>
      <c r="P147" s="18">
        <f t="shared" si="27"/>
        <v>293.23949999999996</v>
      </c>
      <c r="Q147" s="21"/>
    </row>
    <row r="148" spans="1:17" ht="18" customHeight="1" x14ac:dyDescent="0.25">
      <c r="A148" s="68" t="s">
        <v>116</v>
      </c>
      <c r="B148" s="68"/>
      <c r="C148" s="68"/>
      <c r="D148" s="68"/>
      <c r="E148" s="98">
        <v>4442</v>
      </c>
      <c r="F148" s="98"/>
      <c r="G148" s="35">
        <v>515105</v>
      </c>
      <c r="H148" s="35" t="s">
        <v>119</v>
      </c>
      <c r="I148" s="35"/>
      <c r="J148" s="34">
        <f t="shared" si="25"/>
        <v>293.23949999999996</v>
      </c>
      <c r="K148" s="68"/>
      <c r="L148" s="68"/>
      <c r="M148" s="68"/>
      <c r="N148" s="21" t="str">
        <f t="shared" si="24"/>
        <v/>
      </c>
      <c r="O148" s="18">
        <f t="shared" si="26"/>
        <v>0</v>
      </c>
      <c r="P148" s="18">
        <f t="shared" si="27"/>
        <v>293.23949999999996</v>
      </c>
      <c r="Q148" s="21"/>
    </row>
    <row r="149" spans="1:17" ht="18" customHeight="1" x14ac:dyDescent="0.25">
      <c r="A149" s="68" t="s">
        <v>64</v>
      </c>
      <c r="B149" s="68"/>
      <c r="C149" s="68"/>
      <c r="D149" s="68"/>
      <c r="E149" s="98">
        <v>5069</v>
      </c>
      <c r="F149" s="98"/>
      <c r="G149" s="35">
        <v>515105</v>
      </c>
      <c r="H149" s="35"/>
      <c r="I149" s="35" t="s">
        <v>119</v>
      </c>
      <c r="J149" s="34">
        <f t="shared" si="25"/>
        <v>0</v>
      </c>
      <c r="K149" s="68" t="s">
        <v>212</v>
      </c>
      <c r="L149" s="68"/>
      <c r="M149" s="68"/>
      <c r="N149" s="21" t="str">
        <f t="shared" si="24"/>
        <v/>
      </c>
      <c r="O149" s="18">
        <f t="shared" si="26"/>
        <v>0</v>
      </c>
      <c r="P149" s="18">
        <f t="shared" si="27"/>
        <v>0</v>
      </c>
      <c r="Q149" s="21"/>
    </row>
    <row r="150" spans="1:17" ht="18" customHeight="1" x14ac:dyDescent="0.25">
      <c r="A150" s="68" t="s">
        <v>65</v>
      </c>
      <c r="B150" s="68"/>
      <c r="C150" s="68"/>
      <c r="D150" s="68"/>
      <c r="E150" s="98">
        <v>4079</v>
      </c>
      <c r="F150" s="98"/>
      <c r="G150" s="35">
        <v>515105</v>
      </c>
      <c r="H150" s="35" t="s">
        <v>119</v>
      </c>
      <c r="I150" s="35"/>
      <c r="J150" s="34">
        <f t="shared" si="25"/>
        <v>293.23949999999996</v>
      </c>
      <c r="K150" s="68"/>
      <c r="L150" s="68"/>
      <c r="M150" s="68"/>
      <c r="N150" s="21" t="str">
        <f t="shared" si="24"/>
        <v/>
      </c>
      <c r="O150" s="18">
        <f t="shared" si="26"/>
        <v>0</v>
      </c>
      <c r="P150" s="18">
        <f t="shared" si="27"/>
        <v>293.23949999999996</v>
      </c>
      <c r="Q150" s="21"/>
    </row>
    <row r="151" spans="1:17" ht="18" customHeight="1" x14ac:dyDescent="0.25">
      <c r="A151" s="68" t="s">
        <v>66</v>
      </c>
      <c r="B151" s="68"/>
      <c r="C151" s="68"/>
      <c r="D151" s="68"/>
      <c r="E151" s="98">
        <v>4091</v>
      </c>
      <c r="F151" s="98"/>
      <c r="G151" s="35">
        <v>515105</v>
      </c>
      <c r="H151" s="35" t="s">
        <v>119</v>
      </c>
      <c r="I151" s="35"/>
      <c r="J151" s="34">
        <f t="shared" si="25"/>
        <v>293.23949999999996</v>
      </c>
      <c r="K151" s="68"/>
      <c r="L151" s="68"/>
      <c r="M151" s="68"/>
      <c r="N151" s="21" t="str">
        <f t="shared" si="24"/>
        <v/>
      </c>
      <c r="O151" s="18">
        <f t="shared" si="26"/>
        <v>0</v>
      </c>
      <c r="P151" s="18">
        <f t="shared" si="27"/>
        <v>293.23949999999996</v>
      </c>
      <c r="Q151" s="21"/>
    </row>
    <row r="152" spans="1:17" ht="18" customHeight="1" x14ac:dyDescent="0.25">
      <c r="A152" s="63" t="s">
        <v>67</v>
      </c>
      <c r="B152" s="64"/>
      <c r="C152" s="64"/>
      <c r="D152" s="65"/>
      <c r="E152" s="66">
        <v>4109</v>
      </c>
      <c r="F152" s="67"/>
      <c r="G152" s="38">
        <v>515105</v>
      </c>
      <c r="H152" s="35" t="s">
        <v>119</v>
      </c>
      <c r="I152" s="35"/>
      <c r="J152" s="34">
        <f t="shared" si="25"/>
        <v>293.23949999999996</v>
      </c>
      <c r="K152" s="63"/>
      <c r="L152" s="64"/>
      <c r="M152" s="65"/>
      <c r="N152" s="21" t="str">
        <f t="shared" si="24"/>
        <v/>
      </c>
      <c r="O152" s="18">
        <f t="shared" si="26"/>
        <v>0</v>
      </c>
      <c r="P152" s="18">
        <f t="shared" si="27"/>
        <v>293.23949999999996</v>
      </c>
      <c r="Q152" s="21"/>
    </row>
    <row r="153" spans="1:17" ht="18" customHeight="1" x14ac:dyDescent="0.25">
      <c r="A153" s="68" t="s">
        <v>68</v>
      </c>
      <c r="B153" s="68"/>
      <c r="C153" s="68"/>
      <c r="D153" s="68"/>
      <c r="E153" s="98">
        <v>4102</v>
      </c>
      <c r="F153" s="98"/>
      <c r="G153" s="35">
        <v>515105</v>
      </c>
      <c r="H153" s="35"/>
      <c r="I153" s="35" t="s">
        <v>119</v>
      </c>
      <c r="J153" s="34">
        <f t="shared" si="25"/>
        <v>0</v>
      </c>
      <c r="K153" s="63" t="s">
        <v>213</v>
      </c>
      <c r="L153" s="64"/>
      <c r="M153" s="65"/>
      <c r="N153" s="21" t="str">
        <f t="shared" si="24"/>
        <v/>
      </c>
      <c r="O153" s="18">
        <f t="shared" si="26"/>
        <v>0</v>
      </c>
      <c r="P153" s="18">
        <f t="shared" si="27"/>
        <v>0</v>
      </c>
      <c r="Q153" s="21"/>
    </row>
    <row r="154" spans="1:17" ht="18" customHeight="1" x14ac:dyDescent="0.25">
      <c r="A154" s="108" t="s">
        <v>142</v>
      </c>
      <c r="B154" s="109"/>
      <c r="C154" s="109"/>
      <c r="D154" s="110"/>
      <c r="E154" s="66">
        <v>4692</v>
      </c>
      <c r="F154" s="67"/>
      <c r="G154" s="38">
        <v>223293</v>
      </c>
      <c r="H154" s="35" t="s">
        <v>119</v>
      </c>
      <c r="I154" s="35"/>
      <c r="J154" s="34">
        <f t="shared" si="25"/>
        <v>586.47900000000004</v>
      </c>
      <c r="K154" s="63"/>
      <c r="L154" s="64"/>
      <c r="M154" s="65"/>
      <c r="N154" s="21" t="str">
        <f t="shared" si="24"/>
        <v/>
      </c>
      <c r="O154" s="18">
        <f t="shared" si="26"/>
        <v>586.47900000000004</v>
      </c>
      <c r="P154" s="18">
        <f t="shared" si="27"/>
        <v>0</v>
      </c>
      <c r="Q154" s="21"/>
    </row>
    <row r="155" spans="1:17" ht="18" customHeight="1" x14ac:dyDescent="0.25">
      <c r="A155" s="68" t="s">
        <v>69</v>
      </c>
      <c r="B155" s="68"/>
      <c r="C155" s="68"/>
      <c r="D155" s="68"/>
      <c r="E155" s="98">
        <v>4269</v>
      </c>
      <c r="F155" s="98"/>
      <c r="G155" s="35">
        <v>322425</v>
      </c>
      <c r="H155" s="35"/>
      <c r="I155" s="35" t="s">
        <v>119</v>
      </c>
      <c r="J155" s="34">
        <f t="shared" si="25"/>
        <v>0</v>
      </c>
      <c r="K155" s="68"/>
      <c r="L155" s="68"/>
      <c r="M155" s="68"/>
      <c r="N155" s="21" t="str">
        <f t="shared" si="24"/>
        <v/>
      </c>
      <c r="O155" s="18">
        <f t="shared" si="26"/>
        <v>0</v>
      </c>
      <c r="P155" s="18">
        <f t="shared" si="27"/>
        <v>0</v>
      </c>
      <c r="Q155" s="21"/>
    </row>
    <row r="156" spans="1:17" ht="18" customHeight="1" x14ac:dyDescent="0.25">
      <c r="A156" s="45" t="s">
        <v>154</v>
      </c>
      <c r="B156" s="45"/>
      <c r="C156" s="45"/>
      <c r="D156" s="45"/>
      <c r="E156" s="45"/>
      <c r="F156" s="45"/>
      <c r="G156" s="45"/>
      <c r="H156" s="45"/>
      <c r="I156" s="45"/>
      <c r="J156" s="20">
        <f>SUM(J144:J155)</f>
        <v>2932.3949999999995</v>
      </c>
      <c r="K156" s="46" t="b">
        <f>M139&gt;=J156</f>
        <v>1</v>
      </c>
      <c r="L156" s="47"/>
      <c r="M156" s="48"/>
      <c r="O156" s="19">
        <f>SUM(O144:O155)</f>
        <v>1172.9580000000001</v>
      </c>
      <c r="P156" s="19">
        <f>SUM(P144:P155)</f>
        <v>1759.4369999999997</v>
      </c>
      <c r="Q156" s="19">
        <f>SUM(O156:P156)</f>
        <v>2932.3949999999995</v>
      </c>
    </row>
    <row r="157" spans="1:17" ht="18" customHeight="1" x14ac:dyDescent="0.25">
      <c r="A157" s="116"/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</row>
    <row r="158" spans="1:17" ht="18" customHeight="1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6"/>
      <c r="K158" s="4"/>
      <c r="L158" s="4"/>
      <c r="M158" s="4"/>
    </row>
    <row r="159" spans="1:17" x14ac:dyDescent="0.25">
      <c r="A159" s="1"/>
      <c r="B159" s="1"/>
      <c r="C159" s="1"/>
      <c r="D159" s="1"/>
      <c r="E159" s="2"/>
      <c r="F159" s="2"/>
      <c r="G159" s="2"/>
      <c r="H159" s="2"/>
      <c r="I159" s="2"/>
      <c r="J159" s="2"/>
      <c r="K159" s="1"/>
      <c r="L159" s="1"/>
      <c r="M159" s="1"/>
    </row>
    <row r="160" spans="1:17" ht="18" customHeight="1" x14ac:dyDescent="0.25">
      <c r="A160" s="1"/>
      <c r="B160" s="1"/>
      <c r="C160" s="1"/>
      <c r="D160" s="1"/>
      <c r="E160" s="2"/>
      <c r="F160" s="2"/>
      <c r="G160" s="2"/>
      <c r="H160" s="2"/>
      <c r="I160" s="2"/>
      <c r="J160" s="2"/>
      <c r="K160" s="1"/>
      <c r="L160" s="1"/>
      <c r="M160" s="1"/>
    </row>
    <row r="161" spans="1:17" ht="18" customHeight="1" x14ac:dyDescent="0.25">
      <c r="A161" s="53" t="s">
        <v>148</v>
      </c>
      <c r="B161" s="53"/>
      <c r="C161" s="53"/>
      <c r="D161" s="53"/>
      <c r="E161" s="54" t="s">
        <v>155</v>
      </c>
      <c r="F161" s="54"/>
      <c r="G161" s="54"/>
      <c r="H161" s="55"/>
      <c r="I161" s="58" t="s">
        <v>151</v>
      </c>
      <c r="J161" s="58" t="s">
        <v>149</v>
      </c>
      <c r="K161" s="58"/>
      <c r="L161" s="58"/>
      <c r="M161" s="44">
        <v>4590.01</v>
      </c>
    </row>
    <row r="162" spans="1:17" ht="18" customHeight="1" x14ac:dyDescent="0.25">
      <c r="A162" s="53"/>
      <c r="B162" s="53"/>
      <c r="C162" s="53"/>
      <c r="D162" s="53"/>
      <c r="E162" s="56"/>
      <c r="F162" s="56"/>
      <c r="G162" s="56"/>
      <c r="H162" s="57"/>
      <c r="I162" s="59" t="s">
        <v>152</v>
      </c>
      <c r="J162" s="60"/>
      <c r="K162" s="60"/>
      <c r="L162" s="60"/>
      <c r="M162" s="5">
        <f>M161*50%</f>
        <v>2295.0050000000001</v>
      </c>
    </row>
    <row r="163" spans="1:17" ht="18" customHeight="1" x14ac:dyDescent="0.25">
      <c r="A163" s="108" t="s">
        <v>187</v>
      </c>
      <c r="B163" s="109"/>
      <c r="C163" s="109"/>
      <c r="D163" s="109"/>
      <c r="E163" s="109"/>
      <c r="F163" s="109"/>
      <c r="G163" s="109"/>
      <c r="H163" s="110"/>
      <c r="I163" s="108" t="s">
        <v>188</v>
      </c>
      <c r="J163" s="109"/>
      <c r="K163" s="109"/>
      <c r="L163" s="109"/>
      <c r="M163" s="110"/>
    </row>
    <row r="164" spans="1:17" ht="18" customHeight="1" x14ac:dyDescent="0.25">
      <c r="A164" s="102" t="s">
        <v>189</v>
      </c>
      <c r="B164" s="102"/>
      <c r="C164" s="102"/>
      <c r="D164" s="102"/>
      <c r="E164" s="103"/>
      <c r="F164" s="104" t="s">
        <v>190</v>
      </c>
      <c r="G164" s="104"/>
      <c r="H164" s="102"/>
      <c r="I164" s="102"/>
      <c r="J164" s="102"/>
      <c r="K164" s="102"/>
      <c r="L164" s="102"/>
      <c r="M164" s="102"/>
    </row>
    <row r="165" spans="1:17" ht="18" customHeight="1" x14ac:dyDescent="0.25">
      <c r="A165" s="45" t="s">
        <v>5</v>
      </c>
      <c r="B165" s="45"/>
      <c r="C165" s="45"/>
      <c r="D165" s="45"/>
      <c r="E165" s="45" t="s">
        <v>91</v>
      </c>
      <c r="F165" s="45"/>
      <c r="G165" s="95" t="s">
        <v>6</v>
      </c>
      <c r="H165" s="61" t="s">
        <v>7</v>
      </c>
      <c r="I165" s="61"/>
      <c r="J165" s="51" t="s">
        <v>147</v>
      </c>
      <c r="K165" s="45" t="s">
        <v>9</v>
      </c>
      <c r="L165" s="45"/>
      <c r="M165" s="45"/>
      <c r="O165" s="21" t="s">
        <v>206</v>
      </c>
      <c r="P165" s="23">
        <v>0</v>
      </c>
    </row>
    <row r="166" spans="1:17" ht="18" customHeight="1" x14ac:dyDescent="0.25">
      <c r="A166" s="45"/>
      <c r="B166" s="45"/>
      <c r="C166" s="45"/>
      <c r="D166" s="45"/>
      <c r="E166" s="45"/>
      <c r="F166" s="45"/>
      <c r="G166" s="96"/>
      <c r="H166" s="24" t="s">
        <v>8</v>
      </c>
      <c r="I166" s="24" t="s">
        <v>153</v>
      </c>
      <c r="J166" s="52"/>
      <c r="K166" s="45"/>
      <c r="L166" s="45"/>
      <c r="M166" s="45"/>
      <c r="O166" s="25" t="s">
        <v>207</v>
      </c>
      <c r="P166" s="26">
        <f>COUNTIF(O167:O175,"&gt;0")</f>
        <v>0</v>
      </c>
    </row>
    <row r="167" spans="1:17" ht="18" customHeight="1" x14ac:dyDescent="0.25">
      <c r="A167" s="62" t="s">
        <v>71</v>
      </c>
      <c r="B167" s="62"/>
      <c r="C167" s="62"/>
      <c r="D167" s="62"/>
      <c r="E167" s="98">
        <v>4527</v>
      </c>
      <c r="F167" s="98"/>
      <c r="G167" s="35">
        <v>223565</v>
      </c>
      <c r="H167" s="35"/>
      <c r="I167" s="35" t="s">
        <v>119</v>
      </c>
      <c r="J167" s="34">
        <f t="shared" ref="J167:J175" si="28">IF(O167&gt;0,O167,P167)</f>
        <v>0</v>
      </c>
      <c r="K167" s="68"/>
      <c r="L167" s="68"/>
      <c r="M167" s="68"/>
      <c r="N167" s="21" t="str">
        <f t="shared" ref="N167:N175" si="29">IF(H167&gt;0,IF(I167&gt;0,"Erro",""),"")</f>
        <v/>
      </c>
      <c r="O167" s="18">
        <f>IF(H167="X",(IF(RIGHT(A167,1)="*",M$162*0.2,0)),0)</f>
        <v>0</v>
      </c>
      <c r="P167" s="18">
        <f>IF(H167="X",IF(O167&gt;0,0,(M$162-O$176)/P$165),0)</f>
        <v>0</v>
      </c>
    </row>
    <row r="168" spans="1:17" ht="18" customHeight="1" x14ac:dyDescent="0.25">
      <c r="A168" s="68" t="s">
        <v>70</v>
      </c>
      <c r="B168" s="68"/>
      <c r="C168" s="68"/>
      <c r="D168" s="68"/>
      <c r="E168" s="98">
        <v>5611</v>
      </c>
      <c r="F168" s="98"/>
      <c r="G168" s="35">
        <v>225142</v>
      </c>
      <c r="H168" s="35"/>
      <c r="I168" s="35" t="s">
        <v>119</v>
      </c>
      <c r="J168" s="34">
        <f t="shared" si="28"/>
        <v>0</v>
      </c>
      <c r="K168" s="68" t="s">
        <v>129</v>
      </c>
      <c r="L168" s="68"/>
      <c r="M168" s="68"/>
      <c r="N168" s="21" t="str">
        <f t="shared" si="29"/>
        <v/>
      </c>
      <c r="O168" s="18">
        <f t="shared" ref="O168:O175" si="30">IF(H168="X",(IF(RIGHT(A168,1)="*",M$162*0.2,0)),0)</f>
        <v>0</v>
      </c>
      <c r="P168" s="18">
        <f t="shared" ref="P168:P175" si="31">IF(H168="X",IF(O168&gt;0,0,(M$162-O$176)/P$165),0)</f>
        <v>0</v>
      </c>
    </row>
    <row r="169" spans="1:17" ht="18" customHeight="1" x14ac:dyDescent="0.25">
      <c r="A169" s="68" t="s">
        <v>72</v>
      </c>
      <c r="B169" s="68"/>
      <c r="C169" s="68"/>
      <c r="D169" s="68"/>
      <c r="E169" s="98">
        <v>4546</v>
      </c>
      <c r="F169" s="98"/>
      <c r="G169" s="35">
        <v>322245</v>
      </c>
      <c r="H169" s="35"/>
      <c r="I169" s="35" t="s">
        <v>119</v>
      </c>
      <c r="J169" s="34">
        <f t="shared" si="28"/>
        <v>0</v>
      </c>
      <c r="K169" s="68" t="s">
        <v>130</v>
      </c>
      <c r="L169" s="68"/>
      <c r="M169" s="68"/>
      <c r="N169" s="21" t="str">
        <f t="shared" si="29"/>
        <v/>
      </c>
      <c r="O169" s="18">
        <f t="shared" si="30"/>
        <v>0</v>
      </c>
      <c r="P169" s="18">
        <f t="shared" si="31"/>
        <v>0</v>
      </c>
    </row>
    <row r="170" spans="1:17" ht="18" customHeight="1" x14ac:dyDescent="0.25">
      <c r="A170" s="68" t="s">
        <v>73</v>
      </c>
      <c r="B170" s="68"/>
      <c r="C170" s="68"/>
      <c r="D170" s="68"/>
      <c r="E170" s="98">
        <v>4323</v>
      </c>
      <c r="F170" s="98"/>
      <c r="G170" s="35">
        <v>322245</v>
      </c>
      <c r="H170" s="35"/>
      <c r="I170" s="35" t="s">
        <v>119</v>
      </c>
      <c r="J170" s="34">
        <f t="shared" si="28"/>
        <v>0</v>
      </c>
      <c r="K170" s="68"/>
      <c r="L170" s="68"/>
      <c r="M170" s="68"/>
      <c r="N170" s="21" t="str">
        <f t="shared" si="29"/>
        <v/>
      </c>
      <c r="O170" s="18">
        <f t="shared" si="30"/>
        <v>0</v>
      </c>
      <c r="P170" s="18">
        <f t="shared" si="31"/>
        <v>0</v>
      </c>
    </row>
    <row r="171" spans="1:17" ht="18" customHeight="1" x14ac:dyDescent="0.25">
      <c r="A171" s="68" t="s">
        <v>117</v>
      </c>
      <c r="B171" s="68"/>
      <c r="C171" s="68"/>
      <c r="D171" s="68"/>
      <c r="E171" s="98">
        <v>5081</v>
      </c>
      <c r="F171" s="98"/>
      <c r="G171" s="35">
        <v>515105</v>
      </c>
      <c r="H171" s="35"/>
      <c r="I171" s="35" t="s">
        <v>119</v>
      </c>
      <c r="J171" s="34">
        <f t="shared" si="28"/>
        <v>0</v>
      </c>
      <c r="K171" s="68"/>
      <c r="L171" s="68"/>
      <c r="M171" s="68"/>
      <c r="N171" s="21" t="str">
        <f t="shared" si="29"/>
        <v/>
      </c>
      <c r="O171" s="18">
        <f t="shared" si="30"/>
        <v>0</v>
      </c>
      <c r="P171" s="18">
        <f t="shared" si="31"/>
        <v>0</v>
      </c>
    </row>
    <row r="172" spans="1:17" ht="18" customHeight="1" x14ac:dyDescent="0.25">
      <c r="A172" s="68" t="s">
        <v>74</v>
      </c>
      <c r="B172" s="68"/>
      <c r="C172" s="68"/>
      <c r="D172" s="68"/>
      <c r="E172" s="98">
        <v>4138</v>
      </c>
      <c r="F172" s="98"/>
      <c r="G172" s="35">
        <v>515105</v>
      </c>
      <c r="H172" s="35"/>
      <c r="I172" s="35" t="s">
        <v>119</v>
      </c>
      <c r="J172" s="34">
        <f t="shared" si="28"/>
        <v>0</v>
      </c>
      <c r="K172" s="68" t="s">
        <v>88</v>
      </c>
      <c r="L172" s="68"/>
      <c r="M172" s="68"/>
      <c r="N172" s="21" t="str">
        <f t="shared" si="29"/>
        <v/>
      </c>
      <c r="O172" s="18">
        <f t="shared" si="30"/>
        <v>0</v>
      </c>
      <c r="P172" s="18">
        <f t="shared" si="31"/>
        <v>0</v>
      </c>
    </row>
    <row r="173" spans="1:17" ht="18" customHeight="1" x14ac:dyDescent="0.25">
      <c r="A173" s="68" t="s">
        <v>118</v>
      </c>
      <c r="B173" s="68"/>
      <c r="C173" s="68"/>
      <c r="D173" s="68"/>
      <c r="E173" s="98">
        <v>5091</v>
      </c>
      <c r="F173" s="98"/>
      <c r="G173" s="35">
        <v>515105</v>
      </c>
      <c r="H173" s="35"/>
      <c r="I173" s="35" t="s">
        <v>119</v>
      </c>
      <c r="J173" s="34">
        <f t="shared" si="28"/>
        <v>0</v>
      </c>
      <c r="K173" s="68"/>
      <c r="L173" s="68"/>
      <c r="M173" s="68"/>
      <c r="N173" s="21" t="str">
        <f t="shared" si="29"/>
        <v/>
      </c>
      <c r="O173" s="18">
        <f t="shared" si="30"/>
        <v>0</v>
      </c>
      <c r="P173" s="18">
        <f t="shared" si="31"/>
        <v>0</v>
      </c>
    </row>
    <row r="174" spans="1:17" x14ac:dyDescent="0.25">
      <c r="A174" s="68" t="s">
        <v>75</v>
      </c>
      <c r="B174" s="68"/>
      <c r="C174" s="68"/>
      <c r="D174" s="68"/>
      <c r="E174" s="98">
        <v>5077</v>
      </c>
      <c r="F174" s="98"/>
      <c r="G174" s="35">
        <v>515105</v>
      </c>
      <c r="H174" s="35"/>
      <c r="I174" s="35" t="s">
        <v>119</v>
      </c>
      <c r="J174" s="34">
        <f t="shared" si="28"/>
        <v>0</v>
      </c>
      <c r="K174" s="68" t="s">
        <v>131</v>
      </c>
      <c r="L174" s="68"/>
      <c r="M174" s="68"/>
      <c r="N174" s="21" t="str">
        <f t="shared" si="29"/>
        <v/>
      </c>
      <c r="O174" s="18">
        <f t="shared" si="30"/>
        <v>0</v>
      </c>
      <c r="P174" s="18">
        <f t="shared" si="31"/>
        <v>0</v>
      </c>
    </row>
    <row r="175" spans="1:17" x14ac:dyDescent="0.25">
      <c r="A175" s="68" t="s">
        <v>76</v>
      </c>
      <c r="B175" s="68"/>
      <c r="C175" s="68"/>
      <c r="D175" s="68"/>
      <c r="E175" s="98">
        <v>4086</v>
      </c>
      <c r="F175" s="98"/>
      <c r="G175" s="35">
        <v>515105</v>
      </c>
      <c r="H175" s="35"/>
      <c r="I175" s="35" t="s">
        <v>119</v>
      </c>
      <c r="J175" s="34">
        <f t="shared" si="28"/>
        <v>0</v>
      </c>
      <c r="K175" s="68"/>
      <c r="L175" s="68"/>
      <c r="M175" s="68"/>
      <c r="N175" s="21" t="str">
        <f t="shared" si="29"/>
        <v/>
      </c>
      <c r="O175" s="18">
        <f t="shared" si="30"/>
        <v>0</v>
      </c>
      <c r="P175" s="18">
        <f t="shared" si="31"/>
        <v>0</v>
      </c>
    </row>
    <row r="176" spans="1:17" x14ac:dyDescent="0.25">
      <c r="A176" s="45" t="s">
        <v>154</v>
      </c>
      <c r="B176" s="45"/>
      <c r="C176" s="45"/>
      <c r="D176" s="45"/>
      <c r="E176" s="45"/>
      <c r="F176" s="45"/>
      <c r="G176" s="45"/>
      <c r="H176" s="45"/>
      <c r="I176" s="45"/>
      <c r="J176" s="20">
        <f>SUM(J167:J175)</f>
        <v>0</v>
      </c>
      <c r="K176" s="46" t="b">
        <f>M162&gt;=J176</f>
        <v>1</v>
      </c>
      <c r="L176" s="47"/>
      <c r="M176" s="48"/>
      <c r="O176" s="17">
        <f>SUM(O167:O175)</f>
        <v>0</v>
      </c>
      <c r="P176" s="17">
        <f>SUM(P167:P175)</f>
        <v>0</v>
      </c>
      <c r="Q176" s="17">
        <f>SUM(O176:P176)</f>
        <v>0</v>
      </c>
    </row>
    <row r="177" spans="1:16" x14ac:dyDescent="0.25">
      <c r="A177" s="83" t="s">
        <v>139</v>
      </c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</row>
    <row r="178" spans="1:16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</row>
    <row r="179" spans="1:16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</row>
    <row r="180" spans="1:16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</row>
    <row r="181" spans="1:16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</row>
    <row r="182" spans="1:16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</row>
    <row r="183" spans="1:16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</row>
    <row r="184" spans="1:16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</row>
    <row r="185" spans="1:16" ht="18" customHeight="1" x14ac:dyDescent="0.25">
      <c r="A185" s="53" t="s">
        <v>148</v>
      </c>
      <c r="B185" s="53"/>
      <c r="C185" s="53"/>
      <c r="D185" s="53"/>
      <c r="E185" s="54" t="s">
        <v>156</v>
      </c>
      <c r="F185" s="54"/>
      <c r="G185" s="54"/>
      <c r="H185" s="55"/>
      <c r="I185" s="58" t="s">
        <v>151</v>
      </c>
      <c r="J185" s="58" t="s">
        <v>149</v>
      </c>
      <c r="K185" s="58"/>
      <c r="L185" s="58"/>
      <c r="M185" s="44">
        <v>8262.02</v>
      </c>
    </row>
    <row r="186" spans="1:16" ht="18" customHeight="1" x14ac:dyDescent="0.25">
      <c r="A186" s="53"/>
      <c r="B186" s="53"/>
      <c r="C186" s="53"/>
      <c r="D186" s="53"/>
      <c r="E186" s="56"/>
      <c r="F186" s="56"/>
      <c r="G186" s="56"/>
      <c r="H186" s="57"/>
      <c r="I186" s="59" t="s">
        <v>152</v>
      </c>
      <c r="J186" s="60"/>
      <c r="K186" s="60"/>
      <c r="L186" s="60"/>
      <c r="M186" s="5">
        <f>M185*50%</f>
        <v>4131.01</v>
      </c>
    </row>
    <row r="187" spans="1:16" ht="18" customHeight="1" x14ac:dyDescent="0.25">
      <c r="A187" s="108" t="s">
        <v>191</v>
      </c>
      <c r="B187" s="109"/>
      <c r="C187" s="109"/>
      <c r="D187" s="109"/>
      <c r="E187" s="109"/>
      <c r="F187" s="109"/>
      <c r="G187" s="109"/>
      <c r="H187" s="110"/>
      <c r="I187" s="108" t="s">
        <v>192</v>
      </c>
      <c r="J187" s="109"/>
      <c r="K187" s="109"/>
      <c r="L187" s="109"/>
      <c r="M187" s="110"/>
    </row>
    <row r="188" spans="1:16" ht="18" customHeight="1" x14ac:dyDescent="0.25">
      <c r="A188" s="102" t="s">
        <v>193</v>
      </c>
      <c r="B188" s="102"/>
      <c r="C188" s="102"/>
      <c r="D188" s="102"/>
      <c r="E188" s="103"/>
      <c r="F188" s="104" t="s">
        <v>194</v>
      </c>
      <c r="G188" s="104"/>
      <c r="H188" s="102"/>
      <c r="I188" s="102"/>
      <c r="J188" s="102"/>
      <c r="K188" s="102"/>
      <c r="L188" s="102"/>
      <c r="M188" s="102"/>
    </row>
    <row r="189" spans="1:16" ht="18" customHeight="1" x14ac:dyDescent="0.25">
      <c r="A189" s="53" t="s">
        <v>5</v>
      </c>
      <c r="B189" s="53"/>
      <c r="C189" s="53"/>
      <c r="D189" s="53"/>
      <c r="E189" s="53" t="s">
        <v>91</v>
      </c>
      <c r="F189" s="53"/>
      <c r="G189" s="113" t="s">
        <v>6</v>
      </c>
      <c r="H189" s="112" t="s">
        <v>7</v>
      </c>
      <c r="I189" s="112"/>
      <c r="J189" s="49" t="s">
        <v>147</v>
      </c>
      <c r="K189" s="53" t="s">
        <v>9</v>
      </c>
      <c r="L189" s="53"/>
      <c r="M189" s="53"/>
      <c r="O189" s="21" t="s">
        <v>206</v>
      </c>
      <c r="P189" s="23">
        <f>COUNTIF(H191:H200,"x")-P190</f>
        <v>5</v>
      </c>
    </row>
    <row r="190" spans="1:16" ht="18" customHeight="1" x14ac:dyDescent="0.25">
      <c r="A190" s="53"/>
      <c r="B190" s="53"/>
      <c r="C190" s="53"/>
      <c r="D190" s="53"/>
      <c r="E190" s="53"/>
      <c r="F190" s="53"/>
      <c r="G190" s="114"/>
      <c r="H190" s="14" t="s">
        <v>8</v>
      </c>
      <c r="I190" s="14" t="s">
        <v>153</v>
      </c>
      <c r="J190" s="50"/>
      <c r="K190" s="53"/>
      <c r="L190" s="53"/>
      <c r="M190" s="53"/>
      <c r="O190" s="25" t="s">
        <v>207</v>
      </c>
      <c r="P190" s="26">
        <f>COUNTIF(O191:O200,"&gt;0")</f>
        <v>0</v>
      </c>
    </row>
    <row r="191" spans="1:16" ht="18" customHeight="1" x14ac:dyDescent="0.25">
      <c r="A191" s="62" t="s">
        <v>77</v>
      </c>
      <c r="B191" s="62"/>
      <c r="C191" s="62"/>
      <c r="D191" s="62"/>
      <c r="E191" s="98">
        <v>4549</v>
      </c>
      <c r="F191" s="98"/>
      <c r="G191" s="35">
        <v>223565</v>
      </c>
      <c r="H191" s="35"/>
      <c r="I191" s="35" t="s">
        <v>119</v>
      </c>
      <c r="J191" s="30">
        <f>IF(O191&gt;0,O191,P191)</f>
        <v>0</v>
      </c>
      <c r="K191" s="68" t="s">
        <v>132</v>
      </c>
      <c r="L191" s="68"/>
      <c r="M191" s="68"/>
      <c r="N191" s="21" t="str">
        <f t="shared" ref="N191:N200" si="32">IF(H191&gt;0,IF(I191&gt;0,"Erro",""),"")</f>
        <v/>
      </c>
      <c r="O191" s="18">
        <f>IF(H191="X",(IF(RIGHT(A191,1)="*",M$162*0.2,0)),0)</f>
        <v>0</v>
      </c>
      <c r="P191" s="18">
        <f>IF(H191="X",IF(O191&gt;0,0,(M$186-O$201)/P$189),0)</f>
        <v>0</v>
      </c>
    </row>
    <row r="192" spans="1:16" ht="18" customHeight="1" x14ac:dyDescent="0.25">
      <c r="A192" s="68" t="s">
        <v>78</v>
      </c>
      <c r="B192" s="68"/>
      <c r="C192" s="68"/>
      <c r="D192" s="68"/>
      <c r="E192" s="98">
        <v>5334</v>
      </c>
      <c r="F192" s="98"/>
      <c r="G192" s="35">
        <v>225142</v>
      </c>
      <c r="H192" s="35" t="s">
        <v>119</v>
      </c>
      <c r="I192" s="35"/>
      <c r="J192" s="30">
        <f t="shared" ref="J192:J200" si="33">IF(O192&gt;0,O192,P192)</f>
        <v>826.202</v>
      </c>
      <c r="K192" s="68"/>
      <c r="L192" s="68"/>
      <c r="M192" s="68"/>
      <c r="N192" s="21" t="str">
        <f t="shared" si="32"/>
        <v/>
      </c>
      <c r="O192" s="18">
        <f t="shared" ref="O192:O200" si="34">IF(H192="X",(IF(RIGHT(A192,1)="*",M$162*0.2,0)),0)</f>
        <v>0</v>
      </c>
      <c r="P192" s="18">
        <f t="shared" ref="P192:P200" si="35">IF(H192="X",IF(O192&gt;0,0,(M$186-O$201)/P$189),0)</f>
        <v>826.202</v>
      </c>
    </row>
    <row r="193" spans="1:16" ht="18" customHeight="1" x14ac:dyDescent="0.25">
      <c r="A193" s="68" t="s">
        <v>79</v>
      </c>
      <c r="B193" s="68"/>
      <c r="C193" s="68"/>
      <c r="D193" s="68"/>
      <c r="E193" s="98"/>
      <c r="F193" s="98"/>
      <c r="G193" s="35">
        <v>225142</v>
      </c>
      <c r="H193" s="35"/>
      <c r="I193" s="35" t="s">
        <v>119</v>
      </c>
      <c r="J193" s="30">
        <f t="shared" si="33"/>
        <v>0</v>
      </c>
      <c r="K193" s="68" t="s">
        <v>92</v>
      </c>
      <c r="L193" s="68"/>
      <c r="M193" s="68"/>
      <c r="N193" s="21" t="str">
        <f t="shared" si="32"/>
        <v/>
      </c>
      <c r="O193" s="18">
        <f t="shared" si="34"/>
        <v>0</v>
      </c>
      <c r="P193" s="18">
        <f t="shared" si="35"/>
        <v>0</v>
      </c>
    </row>
    <row r="194" spans="1:16" ht="18" customHeight="1" x14ac:dyDescent="0.25">
      <c r="A194" s="68" t="s">
        <v>80</v>
      </c>
      <c r="B194" s="68"/>
      <c r="C194" s="68"/>
      <c r="D194" s="68"/>
      <c r="E194" s="98">
        <v>4490</v>
      </c>
      <c r="F194" s="98"/>
      <c r="G194" s="35">
        <v>322245</v>
      </c>
      <c r="H194" s="35" t="s">
        <v>119</v>
      </c>
      <c r="I194" s="35"/>
      <c r="J194" s="30">
        <f t="shared" si="33"/>
        <v>826.202</v>
      </c>
      <c r="K194" s="68"/>
      <c r="L194" s="68"/>
      <c r="M194" s="68"/>
      <c r="N194" s="21" t="str">
        <f t="shared" si="32"/>
        <v/>
      </c>
      <c r="O194" s="18">
        <f t="shared" si="34"/>
        <v>0</v>
      </c>
      <c r="P194" s="18">
        <f t="shared" si="35"/>
        <v>826.202</v>
      </c>
    </row>
    <row r="195" spans="1:16" ht="18" customHeight="1" x14ac:dyDescent="0.25">
      <c r="A195" s="68" t="s">
        <v>81</v>
      </c>
      <c r="B195" s="68"/>
      <c r="C195" s="68"/>
      <c r="D195" s="68"/>
      <c r="E195" s="98">
        <v>3476</v>
      </c>
      <c r="F195" s="98"/>
      <c r="G195" s="35">
        <v>322245</v>
      </c>
      <c r="H195" s="35"/>
      <c r="I195" s="35" t="s">
        <v>119</v>
      </c>
      <c r="J195" s="30">
        <f t="shared" si="33"/>
        <v>0</v>
      </c>
      <c r="K195" s="68" t="s">
        <v>133</v>
      </c>
      <c r="L195" s="68"/>
      <c r="M195" s="68"/>
      <c r="N195" s="21" t="str">
        <f t="shared" si="32"/>
        <v/>
      </c>
      <c r="O195" s="18">
        <f t="shared" si="34"/>
        <v>0</v>
      </c>
      <c r="P195" s="18">
        <f t="shared" si="35"/>
        <v>0</v>
      </c>
    </row>
    <row r="196" spans="1:16" ht="18" customHeight="1" x14ac:dyDescent="0.25">
      <c r="A196" s="68" t="s">
        <v>82</v>
      </c>
      <c r="B196" s="68"/>
      <c r="C196" s="68"/>
      <c r="D196" s="68"/>
      <c r="E196" s="98">
        <v>5573</v>
      </c>
      <c r="F196" s="98"/>
      <c r="G196" s="35">
        <v>322245</v>
      </c>
      <c r="H196" s="35"/>
      <c r="I196" s="35" t="s">
        <v>119</v>
      </c>
      <c r="J196" s="30">
        <f t="shared" si="33"/>
        <v>0</v>
      </c>
      <c r="K196" s="68" t="s">
        <v>134</v>
      </c>
      <c r="L196" s="68"/>
      <c r="M196" s="68"/>
      <c r="N196" s="21" t="str">
        <f t="shared" si="32"/>
        <v/>
      </c>
      <c r="O196" s="18">
        <f t="shared" si="34"/>
        <v>0</v>
      </c>
      <c r="P196" s="18">
        <f t="shared" si="35"/>
        <v>0</v>
      </c>
    </row>
    <row r="197" spans="1:16" ht="18" customHeight="1" x14ac:dyDescent="0.25">
      <c r="A197" s="68" t="s">
        <v>83</v>
      </c>
      <c r="B197" s="68"/>
      <c r="C197" s="68"/>
      <c r="D197" s="68"/>
      <c r="E197" s="98">
        <v>4081</v>
      </c>
      <c r="F197" s="98"/>
      <c r="G197" s="35">
        <v>515105</v>
      </c>
      <c r="H197" s="35" t="s">
        <v>119</v>
      </c>
      <c r="I197" s="35"/>
      <c r="J197" s="30">
        <f t="shared" si="33"/>
        <v>826.202</v>
      </c>
      <c r="K197" s="68"/>
      <c r="L197" s="68"/>
      <c r="M197" s="68"/>
      <c r="N197" s="21" t="str">
        <f t="shared" si="32"/>
        <v/>
      </c>
      <c r="O197" s="18">
        <f t="shared" si="34"/>
        <v>0</v>
      </c>
      <c r="P197" s="18">
        <f t="shared" si="35"/>
        <v>826.202</v>
      </c>
    </row>
    <row r="198" spans="1:16" ht="18" customHeight="1" x14ac:dyDescent="0.25">
      <c r="A198" s="68" t="s">
        <v>84</v>
      </c>
      <c r="B198" s="68"/>
      <c r="C198" s="68"/>
      <c r="D198" s="68"/>
      <c r="E198" s="98">
        <v>4083</v>
      </c>
      <c r="F198" s="98"/>
      <c r="G198" s="35">
        <v>515105</v>
      </c>
      <c r="H198" s="35"/>
      <c r="I198" s="35" t="s">
        <v>119</v>
      </c>
      <c r="J198" s="30">
        <f t="shared" si="33"/>
        <v>0</v>
      </c>
      <c r="K198" s="68" t="s">
        <v>85</v>
      </c>
      <c r="L198" s="68"/>
      <c r="M198" s="68"/>
      <c r="N198" s="21" t="str">
        <f t="shared" si="32"/>
        <v/>
      </c>
      <c r="O198" s="18">
        <f t="shared" si="34"/>
        <v>0</v>
      </c>
      <c r="P198" s="18">
        <f t="shared" si="35"/>
        <v>0</v>
      </c>
    </row>
    <row r="199" spans="1:16" ht="18" customHeight="1" x14ac:dyDescent="0.25">
      <c r="A199" s="68" t="s">
        <v>86</v>
      </c>
      <c r="B199" s="68"/>
      <c r="C199" s="68"/>
      <c r="D199" s="68"/>
      <c r="E199" s="98">
        <v>4089</v>
      </c>
      <c r="F199" s="98"/>
      <c r="G199" s="35">
        <v>515105</v>
      </c>
      <c r="H199" s="35" t="s">
        <v>119</v>
      </c>
      <c r="I199" s="35"/>
      <c r="J199" s="30">
        <f t="shared" si="33"/>
        <v>826.202</v>
      </c>
      <c r="K199" s="68"/>
      <c r="L199" s="68"/>
      <c r="M199" s="68"/>
      <c r="N199" s="21" t="str">
        <f t="shared" si="32"/>
        <v/>
      </c>
      <c r="O199" s="18">
        <f t="shared" si="34"/>
        <v>0</v>
      </c>
      <c r="P199" s="18">
        <f t="shared" si="35"/>
        <v>826.202</v>
      </c>
    </row>
    <row r="200" spans="1:16" ht="18" customHeight="1" x14ac:dyDescent="0.25">
      <c r="A200" s="68" t="s">
        <v>87</v>
      </c>
      <c r="B200" s="68"/>
      <c r="C200" s="68"/>
      <c r="D200" s="68"/>
      <c r="E200" s="98">
        <v>4552</v>
      </c>
      <c r="F200" s="98"/>
      <c r="G200" s="35">
        <v>515105</v>
      </c>
      <c r="H200" s="35" t="s">
        <v>119</v>
      </c>
      <c r="I200" s="35"/>
      <c r="J200" s="30">
        <f t="shared" si="33"/>
        <v>826.202</v>
      </c>
      <c r="K200" s="68"/>
      <c r="L200" s="68"/>
      <c r="M200" s="68"/>
      <c r="N200" s="21" t="str">
        <f t="shared" si="32"/>
        <v/>
      </c>
      <c r="O200" s="18">
        <f t="shared" si="34"/>
        <v>0</v>
      </c>
      <c r="P200" s="18">
        <f t="shared" si="35"/>
        <v>826.202</v>
      </c>
    </row>
    <row r="201" spans="1:16" ht="18" customHeight="1" x14ac:dyDescent="0.25">
      <c r="A201" s="45" t="s">
        <v>154</v>
      </c>
      <c r="B201" s="45"/>
      <c r="C201" s="45"/>
      <c r="D201" s="45"/>
      <c r="E201" s="45"/>
      <c r="F201" s="45"/>
      <c r="G201" s="45"/>
      <c r="H201" s="45"/>
      <c r="I201" s="45"/>
      <c r="J201" s="20">
        <f>SUM(J191:J200)</f>
        <v>4131.01</v>
      </c>
      <c r="K201" s="46" t="b">
        <f>M186&gt;=J201</f>
        <v>1</v>
      </c>
      <c r="L201" s="47"/>
      <c r="M201" s="48"/>
      <c r="O201" s="17">
        <f>SUM(O191:O200)</f>
        <v>0</v>
      </c>
      <c r="P201" s="17">
        <f>SUM(P191:P200)</f>
        <v>4131.01</v>
      </c>
    </row>
    <row r="202" spans="1:16" x14ac:dyDescent="0.25">
      <c r="A202" s="1"/>
      <c r="B202" s="1"/>
      <c r="C202" s="1"/>
      <c r="D202" s="1"/>
      <c r="E202" s="2"/>
      <c r="F202" s="2"/>
      <c r="G202" s="2"/>
      <c r="H202" s="2"/>
      <c r="I202" s="2"/>
      <c r="J202" s="2"/>
      <c r="K202" s="1"/>
      <c r="L202" s="1"/>
      <c r="M202" s="1"/>
    </row>
    <row r="203" spans="1:16" ht="18" customHeight="1" x14ac:dyDescent="0.25">
      <c r="A203" s="1"/>
      <c r="B203" s="1"/>
      <c r="C203" s="1"/>
      <c r="D203" s="1"/>
      <c r="E203" s="2"/>
      <c r="F203" s="2"/>
      <c r="G203" s="2"/>
      <c r="H203" s="2"/>
      <c r="I203" s="2"/>
      <c r="J203" s="2"/>
      <c r="K203" s="1"/>
      <c r="L203" s="1"/>
      <c r="M203" s="1"/>
    </row>
    <row r="204" spans="1:16" ht="18" customHeight="1" x14ac:dyDescent="0.25">
      <c r="A204" s="53" t="s">
        <v>148</v>
      </c>
      <c r="B204" s="53"/>
      <c r="C204" s="53"/>
      <c r="D204" s="53"/>
      <c r="E204" s="54" t="s">
        <v>155</v>
      </c>
      <c r="F204" s="54"/>
      <c r="G204" s="54"/>
      <c r="H204" s="55"/>
      <c r="I204" s="58" t="s">
        <v>151</v>
      </c>
      <c r="J204" s="58" t="s">
        <v>149</v>
      </c>
      <c r="K204" s="58"/>
      <c r="L204" s="58"/>
      <c r="M204" s="44">
        <v>4590.01</v>
      </c>
    </row>
    <row r="205" spans="1:16" ht="18" customHeight="1" x14ac:dyDescent="0.25">
      <c r="A205" s="53"/>
      <c r="B205" s="53"/>
      <c r="C205" s="53"/>
      <c r="D205" s="53"/>
      <c r="E205" s="56"/>
      <c r="F205" s="56"/>
      <c r="G205" s="56"/>
      <c r="H205" s="57"/>
      <c r="I205" s="59" t="s">
        <v>152</v>
      </c>
      <c r="J205" s="60"/>
      <c r="K205" s="60"/>
      <c r="L205" s="60"/>
      <c r="M205" s="5">
        <f>M204*50%</f>
        <v>2295.0050000000001</v>
      </c>
    </row>
    <row r="206" spans="1:16" ht="18" customHeight="1" x14ac:dyDescent="0.25">
      <c r="A206" s="108" t="s">
        <v>195</v>
      </c>
      <c r="B206" s="109"/>
      <c r="C206" s="109"/>
      <c r="D206" s="109"/>
      <c r="E206" s="109"/>
      <c r="F206" s="109"/>
      <c r="G206" s="109"/>
      <c r="H206" s="110"/>
      <c r="I206" s="108" t="s">
        <v>196</v>
      </c>
      <c r="J206" s="109"/>
      <c r="K206" s="109"/>
      <c r="L206" s="109"/>
      <c r="M206" s="110"/>
    </row>
    <row r="207" spans="1:16" ht="18" customHeight="1" x14ac:dyDescent="0.25">
      <c r="A207" s="102" t="s">
        <v>197</v>
      </c>
      <c r="B207" s="102"/>
      <c r="C207" s="102"/>
      <c r="D207" s="102"/>
      <c r="E207" s="103"/>
      <c r="F207" s="104" t="s">
        <v>198</v>
      </c>
      <c r="G207" s="104"/>
      <c r="H207" s="102"/>
      <c r="I207" s="102"/>
      <c r="J207" s="102"/>
      <c r="K207" s="102"/>
      <c r="L207" s="102"/>
      <c r="M207" s="102"/>
    </row>
    <row r="208" spans="1:16" ht="18" customHeight="1" x14ac:dyDescent="0.25">
      <c r="A208" s="53" t="s">
        <v>5</v>
      </c>
      <c r="B208" s="53"/>
      <c r="C208" s="53"/>
      <c r="D208" s="53"/>
      <c r="E208" s="53" t="s">
        <v>91</v>
      </c>
      <c r="F208" s="53"/>
      <c r="G208" s="113" t="s">
        <v>6</v>
      </c>
      <c r="H208" s="112" t="s">
        <v>7</v>
      </c>
      <c r="I208" s="112"/>
      <c r="J208" s="49" t="s">
        <v>147</v>
      </c>
      <c r="K208" s="53" t="s">
        <v>9</v>
      </c>
      <c r="L208" s="53"/>
      <c r="M208" s="53"/>
      <c r="O208" s="21" t="s">
        <v>206</v>
      </c>
      <c r="P208" s="23">
        <f>COUNTIF(H210:H220,"x")-P209</f>
        <v>0</v>
      </c>
    </row>
    <row r="209" spans="1:17" ht="18" customHeight="1" x14ac:dyDescent="0.25">
      <c r="A209" s="53"/>
      <c r="B209" s="53"/>
      <c r="C209" s="53"/>
      <c r="D209" s="53"/>
      <c r="E209" s="53"/>
      <c r="F209" s="53"/>
      <c r="G209" s="114"/>
      <c r="H209" s="14" t="s">
        <v>8</v>
      </c>
      <c r="I209" s="14" t="s">
        <v>153</v>
      </c>
      <c r="J209" s="50"/>
      <c r="K209" s="53"/>
      <c r="L209" s="53"/>
      <c r="M209" s="53"/>
      <c r="O209" s="25" t="s">
        <v>207</v>
      </c>
      <c r="P209" s="26">
        <f>COUNTIF(O210:O220,"&gt;0")</f>
        <v>0</v>
      </c>
    </row>
    <row r="210" spans="1:17" ht="18" customHeight="1" x14ac:dyDescent="0.25">
      <c r="A210" s="62" t="s">
        <v>89</v>
      </c>
      <c r="B210" s="62"/>
      <c r="C210" s="62"/>
      <c r="D210" s="62"/>
      <c r="E210" s="98">
        <v>4526</v>
      </c>
      <c r="F210" s="98"/>
      <c r="G210" s="35">
        <v>223565</v>
      </c>
      <c r="H210" s="35"/>
      <c r="I210" s="35" t="s">
        <v>119</v>
      </c>
      <c r="J210" s="39">
        <f t="shared" ref="J210:J220" si="36">IF(O210&gt;0,O210,P210)</f>
        <v>0</v>
      </c>
      <c r="K210" s="68"/>
      <c r="L210" s="68"/>
      <c r="M210" s="68"/>
      <c r="N210" s="21" t="str">
        <f t="shared" ref="N210:N220" si="37">IF(H210&gt;0,IF(I210&gt;0,"Erro",""),"")</f>
        <v/>
      </c>
      <c r="O210" s="18">
        <f>IF(H210="X",(IF(RIGHT(A210,1)="*",M$205*0.2,0)),0)</f>
        <v>0</v>
      </c>
      <c r="P210" s="18">
        <f>IF(H210="X",IF(O210&gt;0,0,(M$205-O$221)/P$208),0)</f>
        <v>0</v>
      </c>
    </row>
    <row r="211" spans="1:17" ht="18" customHeight="1" x14ac:dyDescent="0.25">
      <c r="A211" s="68" t="s">
        <v>90</v>
      </c>
      <c r="B211" s="68"/>
      <c r="C211" s="68"/>
      <c r="D211" s="68"/>
      <c r="E211" s="98"/>
      <c r="F211" s="98"/>
      <c r="G211" s="35">
        <v>225142</v>
      </c>
      <c r="H211" s="35"/>
      <c r="I211" s="35" t="s">
        <v>119</v>
      </c>
      <c r="J211" s="39">
        <f t="shared" si="36"/>
        <v>0</v>
      </c>
      <c r="K211" s="68" t="s">
        <v>62</v>
      </c>
      <c r="L211" s="68"/>
      <c r="M211" s="68"/>
      <c r="N211" s="21" t="str">
        <f t="shared" si="37"/>
        <v/>
      </c>
      <c r="O211" s="18">
        <f t="shared" ref="O211:O220" si="38">IF(H211="X",(IF(RIGHT(A211,1)="*",M$205*0.2,0)),0)</f>
        <v>0</v>
      </c>
      <c r="P211" s="18">
        <f t="shared" ref="P211:P220" si="39">IF(H211="X",IF(O211&gt;0,0,(M$205-O$221)/P$208),0)</f>
        <v>0</v>
      </c>
    </row>
    <row r="212" spans="1:17" ht="18" customHeight="1" x14ac:dyDescent="0.25">
      <c r="A212" s="68" t="s">
        <v>93</v>
      </c>
      <c r="B212" s="68"/>
      <c r="C212" s="68"/>
      <c r="D212" s="68"/>
      <c r="E212" s="98">
        <v>4536</v>
      </c>
      <c r="F212" s="98"/>
      <c r="G212" s="35">
        <v>322245</v>
      </c>
      <c r="H212" s="35"/>
      <c r="I212" s="35" t="s">
        <v>119</v>
      </c>
      <c r="J212" s="39">
        <f t="shared" si="36"/>
        <v>0</v>
      </c>
      <c r="K212" s="68"/>
      <c r="L212" s="68"/>
      <c r="M212" s="68"/>
      <c r="N212" s="21" t="str">
        <f t="shared" si="37"/>
        <v/>
      </c>
      <c r="O212" s="18">
        <f t="shared" si="38"/>
        <v>0</v>
      </c>
      <c r="P212" s="18">
        <f t="shared" si="39"/>
        <v>0</v>
      </c>
    </row>
    <row r="213" spans="1:17" ht="18" customHeight="1" x14ac:dyDescent="0.25">
      <c r="A213" s="68" t="s">
        <v>94</v>
      </c>
      <c r="B213" s="68"/>
      <c r="C213" s="68"/>
      <c r="D213" s="68"/>
      <c r="E213" s="98">
        <v>4528</v>
      </c>
      <c r="F213" s="98"/>
      <c r="G213" s="35">
        <v>322245</v>
      </c>
      <c r="H213" s="35"/>
      <c r="I213" s="35" t="s">
        <v>119</v>
      </c>
      <c r="J213" s="39">
        <f t="shared" si="36"/>
        <v>0</v>
      </c>
      <c r="K213" s="68" t="s">
        <v>135</v>
      </c>
      <c r="L213" s="68"/>
      <c r="M213" s="68"/>
      <c r="N213" s="21" t="str">
        <f t="shared" si="37"/>
        <v/>
      </c>
      <c r="O213" s="18">
        <f t="shared" si="38"/>
        <v>0</v>
      </c>
      <c r="P213" s="18">
        <f t="shared" si="39"/>
        <v>0</v>
      </c>
    </row>
    <row r="214" spans="1:17" ht="18" customHeight="1" x14ac:dyDescent="0.25">
      <c r="A214" s="68" t="s">
        <v>95</v>
      </c>
      <c r="B214" s="68"/>
      <c r="C214" s="68"/>
      <c r="D214" s="68"/>
      <c r="E214" s="98">
        <v>4555</v>
      </c>
      <c r="F214" s="98"/>
      <c r="G214" s="35">
        <v>515105</v>
      </c>
      <c r="H214" s="35"/>
      <c r="I214" s="35" t="s">
        <v>119</v>
      </c>
      <c r="J214" s="39">
        <f t="shared" si="36"/>
        <v>0</v>
      </c>
      <c r="K214" s="68"/>
      <c r="L214" s="68"/>
      <c r="M214" s="68"/>
      <c r="N214" s="21" t="str">
        <f t="shared" si="37"/>
        <v/>
      </c>
      <c r="O214" s="18">
        <f t="shared" si="38"/>
        <v>0</v>
      </c>
      <c r="P214" s="18">
        <f t="shared" si="39"/>
        <v>0</v>
      </c>
    </row>
    <row r="215" spans="1:17" ht="18" customHeight="1" x14ac:dyDescent="0.25">
      <c r="A215" s="68" t="s">
        <v>96</v>
      </c>
      <c r="B215" s="68"/>
      <c r="C215" s="68"/>
      <c r="D215" s="68"/>
      <c r="E215" s="98">
        <v>4678</v>
      </c>
      <c r="F215" s="98"/>
      <c r="G215" s="35">
        <v>515105</v>
      </c>
      <c r="H215" s="35"/>
      <c r="I215" s="35" t="s">
        <v>119</v>
      </c>
      <c r="J215" s="39">
        <f t="shared" si="36"/>
        <v>0</v>
      </c>
      <c r="K215" s="68"/>
      <c r="L215" s="68"/>
      <c r="M215" s="68"/>
      <c r="N215" s="21" t="str">
        <f t="shared" si="37"/>
        <v/>
      </c>
      <c r="O215" s="18">
        <f t="shared" si="38"/>
        <v>0</v>
      </c>
      <c r="P215" s="18">
        <f t="shared" si="39"/>
        <v>0</v>
      </c>
    </row>
    <row r="216" spans="1:17" ht="18" customHeight="1" x14ac:dyDescent="0.25">
      <c r="A216" s="68" t="s">
        <v>97</v>
      </c>
      <c r="B216" s="68"/>
      <c r="C216" s="68"/>
      <c r="D216" s="68"/>
      <c r="E216" s="98">
        <v>4680</v>
      </c>
      <c r="F216" s="98"/>
      <c r="G216" s="35">
        <v>515105</v>
      </c>
      <c r="H216" s="35"/>
      <c r="I216" s="35" t="s">
        <v>119</v>
      </c>
      <c r="J216" s="39">
        <f t="shared" si="36"/>
        <v>0</v>
      </c>
      <c r="K216" s="68"/>
      <c r="L216" s="68"/>
      <c r="M216" s="68"/>
      <c r="N216" s="21" t="str">
        <f t="shared" si="37"/>
        <v/>
      </c>
      <c r="O216" s="18">
        <f t="shared" si="38"/>
        <v>0</v>
      </c>
      <c r="P216" s="18">
        <f t="shared" si="39"/>
        <v>0</v>
      </c>
    </row>
    <row r="217" spans="1:17" ht="18" customHeight="1" x14ac:dyDescent="0.25">
      <c r="A217" s="68" t="s">
        <v>98</v>
      </c>
      <c r="B217" s="68"/>
      <c r="C217" s="68"/>
      <c r="D217" s="68"/>
      <c r="E217" s="98">
        <v>4097</v>
      </c>
      <c r="F217" s="98"/>
      <c r="G217" s="35">
        <v>515105</v>
      </c>
      <c r="H217" s="35"/>
      <c r="I217" s="35" t="s">
        <v>119</v>
      </c>
      <c r="J217" s="39">
        <f t="shared" si="36"/>
        <v>0</v>
      </c>
      <c r="K217" s="68"/>
      <c r="L217" s="68"/>
      <c r="M217" s="68"/>
      <c r="N217" s="21" t="str">
        <f t="shared" si="37"/>
        <v/>
      </c>
      <c r="O217" s="18">
        <f t="shared" si="38"/>
        <v>0</v>
      </c>
      <c r="P217" s="18">
        <f t="shared" si="39"/>
        <v>0</v>
      </c>
    </row>
    <row r="218" spans="1:17" ht="18" customHeight="1" x14ac:dyDescent="0.25">
      <c r="A218" s="63" t="s">
        <v>99</v>
      </c>
      <c r="B218" s="64"/>
      <c r="C218" s="64"/>
      <c r="D218" s="65"/>
      <c r="E218" s="66">
        <v>4095</v>
      </c>
      <c r="F218" s="67"/>
      <c r="G218" s="35">
        <v>515105</v>
      </c>
      <c r="H218" s="35"/>
      <c r="I218" s="35" t="s">
        <v>119</v>
      </c>
      <c r="J218" s="39">
        <f t="shared" si="36"/>
        <v>0</v>
      </c>
      <c r="K218" s="63" t="s">
        <v>136</v>
      </c>
      <c r="L218" s="64"/>
      <c r="M218" s="65"/>
      <c r="N218" s="21" t="str">
        <f t="shared" si="37"/>
        <v/>
      </c>
      <c r="O218" s="18">
        <f t="shared" si="38"/>
        <v>0</v>
      </c>
      <c r="P218" s="18">
        <f t="shared" si="39"/>
        <v>0</v>
      </c>
    </row>
    <row r="219" spans="1:17" ht="18" customHeight="1" x14ac:dyDescent="0.25">
      <c r="A219" s="63" t="s">
        <v>100</v>
      </c>
      <c r="B219" s="64"/>
      <c r="C219" s="64"/>
      <c r="D219" s="65"/>
      <c r="E219" s="66">
        <v>4098</v>
      </c>
      <c r="F219" s="67"/>
      <c r="G219" s="35">
        <v>515105</v>
      </c>
      <c r="H219" s="35"/>
      <c r="I219" s="35" t="s">
        <v>119</v>
      </c>
      <c r="J219" s="39">
        <f t="shared" si="36"/>
        <v>0</v>
      </c>
      <c r="K219" s="63"/>
      <c r="L219" s="64"/>
      <c r="M219" s="65"/>
      <c r="N219" s="21" t="str">
        <f t="shared" si="37"/>
        <v/>
      </c>
      <c r="O219" s="18">
        <f t="shared" si="38"/>
        <v>0</v>
      </c>
      <c r="P219" s="18">
        <f t="shared" si="39"/>
        <v>0</v>
      </c>
    </row>
    <row r="220" spans="1:17" ht="18" customHeight="1" x14ac:dyDescent="0.25">
      <c r="A220" s="68" t="s">
        <v>101</v>
      </c>
      <c r="B220" s="68"/>
      <c r="C220" s="68"/>
      <c r="D220" s="68"/>
      <c r="E220" s="98">
        <v>4310</v>
      </c>
      <c r="F220" s="98"/>
      <c r="G220" s="35">
        <v>515105</v>
      </c>
      <c r="H220" s="35"/>
      <c r="I220" s="35" t="s">
        <v>119</v>
      </c>
      <c r="J220" s="39">
        <f t="shared" si="36"/>
        <v>0</v>
      </c>
      <c r="K220" s="68"/>
      <c r="L220" s="68"/>
      <c r="M220" s="68"/>
      <c r="N220" s="21" t="str">
        <f t="shared" si="37"/>
        <v/>
      </c>
      <c r="O220" s="18">
        <f t="shared" si="38"/>
        <v>0</v>
      </c>
      <c r="P220" s="18">
        <f t="shared" si="39"/>
        <v>0</v>
      </c>
    </row>
    <row r="221" spans="1:17" ht="18" customHeight="1" x14ac:dyDescent="0.25">
      <c r="A221" s="45" t="s">
        <v>154</v>
      </c>
      <c r="B221" s="45"/>
      <c r="C221" s="45"/>
      <c r="D221" s="45"/>
      <c r="E221" s="45"/>
      <c r="F221" s="45"/>
      <c r="G221" s="45"/>
      <c r="H221" s="45"/>
      <c r="I221" s="45"/>
      <c r="J221" s="20">
        <f>SUM(J210:J220)</f>
        <v>0</v>
      </c>
      <c r="K221" s="46" t="b">
        <f>M205&gt;=J221</f>
        <v>1</v>
      </c>
      <c r="L221" s="47"/>
      <c r="M221" s="48"/>
      <c r="O221" s="17">
        <f>SUM(O210:O220)</f>
        <v>0</v>
      </c>
      <c r="P221" s="17">
        <f>SUM(P210:P220)</f>
        <v>0</v>
      </c>
      <c r="Q221" s="17">
        <f>SUM(O221:P221)</f>
        <v>0</v>
      </c>
    </row>
    <row r="222" spans="1:17" ht="18" customHeight="1" x14ac:dyDescent="0.25">
      <c r="A222" s="83" t="s">
        <v>139</v>
      </c>
      <c r="B222" s="84"/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</row>
    <row r="223" spans="1:17" ht="18" customHeight="1" x14ac:dyDescent="0.25">
      <c r="A223" s="1"/>
      <c r="B223" s="1"/>
      <c r="C223" s="1"/>
      <c r="D223" s="1"/>
      <c r="E223" s="2"/>
      <c r="F223" s="2"/>
      <c r="G223" s="2"/>
      <c r="H223" s="2"/>
      <c r="I223" s="2"/>
      <c r="J223" s="2"/>
      <c r="K223" s="1"/>
      <c r="L223" s="1"/>
      <c r="M223" s="1"/>
    </row>
    <row r="224" spans="1:17" ht="18" customHeight="1" x14ac:dyDescent="0.25">
      <c r="A224" s="1"/>
      <c r="B224" s="1"/>
      <c r="C224" s="1"/>
      <c r="D224" s="1"/>
      <c r="E224" s="2"/>
      <c r="F224" s="2"/>
      <c r="G224" s="2"/>
      <c r="H224" s="2"/>
      <c r="I224" s="2"/>
      <c r="J224" s="2"/>
      <c r="K224" s="1"/>
      <c r="L224" s="1"/>
      <c r="M224" s="1"/>
    </row>
    <row r="225" spans="1:17" ht="18" customHeight="1" x14ac:dyDescent="0.25">
      <c r="A225" s="1"/>
      <c r="B225" s="1"/>
      <c r="C225" s="1"/>
      <c r="D225" s="1"/>
      <c r="E225" s="2"/>
      <c r="F225" s="2"/>
      <c r="G225" s="2"/>
      <c r="H225" s="2"/>
      <c r="I225" s="2"/>
      <c r="J225" s="2"/>
      <c r="K225" s="1"/>
      <c r="L225" s="1"/>
      <c r="M225" s="1"/>
    </row>
    <row r="226" spans="1:17" ht="18" customHeight="1" x14ac:dyDescent="0.25">
      <c r="A226" s="1"/>
      <c r="B226" s="1"/>
      <c r="C226" s="1"/>
      <c r="D226" s="1"/>
      <c r="E226" s="2"/>
      <c r="F226" s="2"/>
      <c r="G226" s="2"/>
      <c r="H226" s="2"/>
      <c r="I226" s="2"/>
      <c r="J226" s="2"/>
      <c r="K226" s="1"/>
      <c r="L226" s="1"/>
      <c r="M226" s="1"/>
    </row>
    <row r="227" spans="1:17" ht="18" customHeight="1" x14ac:dyDescent="0.25">
      <c r="A227" s="1"/>
      <c r="B227" s="1"/>
      <c r="C227" s="1"/>
      <c r="D227" s="1"/>
      <c r="E227" s="2"/>
      <c r="F227" s="2"/>
      <c r="G227" s="2"/>
      <c r="H227" s="2"/>
      <c r="I227" s="2"/>
      <c r="J227" s="2"/>
      <c r="K227" s="1"/>
      <c r="L227" s="1"/>
      <c r="M227" s="1"/>
    </row>
    <row r="228" spans="1:17" ht="18" customHeight="1" x14ac:dyDescent="0.25">
      <c r="A228" s="1"/>
      <c r="B228" s="1"/>
      <c r="C228" s="1"/>
      <c r="D228" s="1"/>
      <c r="E228" s="2"/>
      <c r="F228" s="2"/>
      <c r="G228" s="2"/>
      <c r="H228" s="2"/>
      <c r="I228" s="2"/>
      <c r="J228" s="2"/>
      <c r="K228" s="1"/>
      <c r="L228" s="1"/>
      <c r="M228" s="1"/>
    </row>
    <row r="229" spans="1:17" x14ac:dyDescent="0.25">
      <c r="A229" s="1"/>
      <c r="B229" s="1"/>
      <c r="C229" s="1"/>
      <c r="D229" s="1"/>
      <c r="E229" s="2"/>
      <c r="F229" s="2"/>
      <c r="G229" s="2"/>
      <c r="H229" s="2"/>
      <c r="I229" s="2"/>
      <c r="J229" s="2"/>
      <c r="K229" s="1"/>
      <c r="L229" s="1"/>
      <c r="M229" s="1"/>
    </row>
    <row r="230" spans="1:17" ht="18" customHeight="1" x14ac:dyDescent="0.25">
      <c r="A230" s="53" t="s">
        <v>148</v>
      </c>
      <c r="B230" s="53"/>
      <c r="C230" s="53"/>
      <c r="D230" s="53"/>
      <c r="E230" s="54" t="s">
        <v>155</v>
      </c>
      <c r="F230" s="54"/>
      <c r="G230" s="54"/>
      <c r="H230" s="55"/>
      <c r="I230" s="58" t="s">
        <v>151</v>
      </c>
      <c r="J230" s="58" t="s">
        <v>149</v>
      </c>
      <c r="K230" s="58"/>
      <c r="L230" s="58"/>
      <c r="M230" s="44">
        <v>4590.01</v>
      </c>
    </row>
    <row r="231" spans="1:17" ht="18" customHeight="1" x14ac:dyDescent="0.25">
      <c r="A231" s="53"/>
      <c r="B231" s="53"/>
      <c r="C231" s="53"/>
      <c r="D231" s="53"/>
      <c r="E231" s="56"/>
      <c r="F231" s="56"/>
      <c r="G231" s="56"/>
      <c r="H231" s="57"/>
      <c r="I231" s="59" t="s">
        <v>152</v>
      </c>
      <c r="J231" s="60"/>
      <c r="K231" s="60"/>
      <c r="L231" s="60"/>
      <c r="M231" s="5">
        <f>M230*50%</f>
        <v>2295.0050000000001</v>
      </c>
    </row>
    <row r="232" spans="1:17" ht="18" customHeight="1" x14ac:dyDescent="0.25">
      <c r="A232" s="108" t="s">
        <v>199</v>
      </c>
      <c r="B232" s="109"/>
      <c r="C232" s="109"/>
      <c r="D232" s="109"/>
      <c r="E232" s="109"/>
      <c r="F232" s="109"/>
      <c r="G232" s="109"/>
      <c r="H232" s="110"/>
      <c r="I232" s="108" t="s">
        <v>200</v>
      </c>
      <c r="J232" s="109"/>
      <c r="K232" s="109"/>
      <c r="L232" s="109"/>
      <c r="M232" s="110"/>
    </row>
    <row r="233" spans="1:17" ht="18" customHeight="1" x14ac:dyDescent="0.25">
      <c r="A233" s="102" t="s">
        <v>201</v>
      </c>
      <c r="B233" s="102"/>
      <c r="C233" s="102"/>
      <c r="D233" s="102"/>
      <c r="E233" s="103"/>
      <c r="F233" s="104" t="s">
        <v>202</v>
      </c>
      <c r="G233" s="104"/>
      <c r="H233" s="102"/>
      <c r="I233" s="102"/>
      <c r="J233" s="102"/>
      <c r="K233" s="102"/>
      <c r="L233" s="102"/>
      <c r="M233" s="102"/>
    </row>
    <row r="234" spans="1:17" ht="18" customHeight="1" x14ac:dyDescent="0.25">
      <c r="A234" s="45" t="s">
        <v>5</v>
      </c>
      <c r="B234" s="45"/>
      <c r="C234" s="45"/>
      <c r="D234" s="45"/>
      <c r="E234" s="45" t="s">
        <v>91</v>
      </c>
      <c r="F234" s="45"/>
      <c r="G234" s="95" t="s">
        <v>6</v>
      </c>
      <c r="H234" s="61" t="s">
        <v>7</v>
      </c>
      <c r="I234" s="61"/>
      <c r="J234" s="51" t="s">
        <v>147</v>
      </c>
      <c r="K234" s="45" t="s">
        <v>9</v>
      </c>
      <c r="L234" s="45"/>
      <c r="M234" s="45"/>
      <c r="N234" s="21"/>
      <c r="O234" s="21" t="s">
        <v>206</v>
      </c>
      <c r="P234" s="23">
        <f>COUNTIF(H236:H241,"x")-P235</f>
        <v>3</v>
      </c>
      <c r="Q234" s="21"/>
    </row>
    <row r="235" spans="1:17" ht="18" customHeight="1" x14ac:dyDescent="0.25">
      <c r="A235" s="45"/>
      <c r="B235" s="45"/>
      <c r="C235" s="45"/>
      <c r="D235" s="45"/>
      <c r="E235" s="45"/>
      <c r="F235" s="45"/>
      <c r="G235" s="96"/>
      <c r="H235" s="29" t="s">
        <v>8</v>
      </c>
      <c r="I235" s="29" t="s">
        <v>153</v>
      </c>
      <c r="J235" s="52"/>
      <c r="K235" s="45"/>
      <c r="L235" s="45"/>
      <c r="M235" s="45"/>
      <c r="N235" s="21"/>
      <c r="O235" s="25" t="s">
        <v>207</v>
      </c>
      <c r="P235" s="26">
        <f>COUNTIF(O236:O241,"&gt;0")</f>
        <v>1</v>
      </c>
      <c r="Q235" s="21"/>
    </row>
    <row r="236" spans="1:17" ht="18" customHeight="1" x14ac:dyDescent="0.25">
      <c r="A236" s="62" t="s">
        <v>102</v>
      </c>
      <c r="B236" s="62"/>
      <c r="C236" s="62"/>
      <c r="D236" s="62"/>
      <c r="E236" s="98">
        <v>3755</v>
      </c>
      <c r="F236" s="98"/>
      <c r="G236" s="35">
        <v>223565</v>
      </c>
      <c r="H236" s="35" t="s">
        <v>119</v>
      </c>
      <c r="I236" s="35"/>
      <c r="J236" s="39">
        <f t="shared" ref="J236:J241" si="40">IF(O236&gt;0,O236,P236)</f>
        <v>459.00100000000003</v>
      </c>
      <c r="K236" s="68"/>
      <c r="L236" s="68"/>
      <c r="M236" s="68"/>
      <c r="N236" s="21" t="str">
        <f t="shared" ref="N236:N241" si="41">IF(H236&gt;0,IF(I236&gt;0,"Erro",""),"")</f>
        <v/>
      </c>
      <c r="O236" s="18">
        <f>IF(H236="X",(IF(RIGHT(A236,1)="*",M$205*0.2,0)),0)</f>
        <v>459.00100000000003</v>
      </c>
      <c r="P236" s="18">
        <f>IF(H236="X",IF(O236&gt;0,0,(M$231-O$242)/P$234),0)</f>
        <v>0</v>
      </c>
      <c r="Q236" s="21"/>
    </row>
    <row r="237" spans="1:17" ht="18" customHeight="1" x14ac:dyDescent="0.25">
      <c r="A237" s="68" t="s">
        <v>103</v>
      </c>
      <c r="B237" s="68"/>
      <c r="C237" s="68"/>
      <c r="D237" s="68"/>
      <c r="E237" s="98">
        <v>4666</v>
      </c>
      <c r="F237" s="98"/>
      <c r="G237" s="35">
        <v>225142</v>
      </c>
      <c r="H237" s="35"/>
      <c r="I237" s="35" t="s">
        <v>119</v>
      </c>
      <c r="J237" s="39">
        <f t="shared" si="40"/>
        <v>0</v>
      </c>
      <c r="K237" s="68" t="s">
        <v>137</v>
      </c>
      <c r="L237" s="68"/>
      <c r="M237" s="68"/>
      <c r="N237" s="21" t="str">
        <f t="shared" si="41"/>
        <v/>
      </c>
      <c r="O237" s="18">
        <f t="shared" ref="O237:O241" si="42">IF(H237="X",(IF(RIGHT(A237,1)="*",M$205*0.2,0)),0)</f>
        <v>0</v>
      </c>
      <c r="P237" s="18">
        <f t="shared" ref="P237:P241" si="43">IF(H237="X",IF(O237&gt;0,0,(M$231-O$242)/P$234),0)</f>
        <v>0</v>
      </c>
      <c r="Q237" s="21"/>
    </row>
    <row r="238" spans="1:17" ht="18" customHeight="1" x14ac:dyDescent="0.25">
      <c r="A238" s="68" t="s">
        <v>104</v>
      </c>
      <c r="B238" s="68"/>
      <c r="C238" s="68"/>
      <c r="D238" s="68"/>
      <c r="E238" s="98">
        <v>4531</v>
      </c>
      <c r="F238" s="98"/>
      <c r="G238" s="35">
        <v>322245</v>
      </c>
      <c r="H238" s="35" t="s">
        <v>119</v>
      </c>
      <c r="I238" s="35"/>
      <c r="J238" s="39">
        <f t="shared" si="40"/>
        <v>612.00133333333338</v>
      </c>
      <c r="K238" s="68"/>
      <c r="L238" s="68"/>
      <c r="M238" s="68"/>
      <c r="N238" s="21" t="str">
        <f t="shared" si="41"/>
        <v/>
      </c>
      <c r="O238" s="18">
        <f t="shared" si="42"/>
        <v>0</v>
      </c>
      <c r="P238" s="18">
        <f t="shared" si="43"/>
        <v>612.00133333333338</v>
      </c>
      <c r="Q238" s="21"/>
    </row>
    <row r="239" spans="1:17" ht="18" customHeight="1" x14ac:dyDescent="0.25">
      <c r="A239" s="68" t="s">
        <v>105</v>
      </c>
      <c r="B239" s="68"/>
      <c r="C239" s="68"/>
      <c r="D239" s="68"/>
      <c r="E239" s="98">
        <v>916</v>
      </c>
      <c r="F239" s="98"/>
      <c r="G239" s="35">
        <v>322245</v>
      </c>
      <c r="H239" s="35"/>
      <c r="I239" s="35" t="s">
        <v>119</v>
      </c>
      <c r="J239" s="39">
        <f t="shared" si="40"/>
        <v>0</v>
      </c>
      <c r="K239" s="68" t="s">
        <v>138</v>
      </c>
      <c r="L239" s="68"/>
      <c r="M239" s="68"/>
      <c r="N239" s="21" t="str">
        <f t="shared" si="41"/>
        <v/>
      </c>
      <c r="O239" s="18">
        <f t="shared" si="42"/>
        <v>0</v>
      </c>
      <c r="P239" s="18">
        <f t="shared" si="43"/>
        <v>0</v>
      </c>
      <c r="Q239" s="21"/>
    </row>
    <row r="240" spans="1:17" ht="18" customHeight="1" x14ac:dyDescent="0.25">
      <c r="A240" s="68" t="s">
        <v>106</v>
      </c>
      <c r="B240" s="68"/>
      <c r="C240" s="68"/>
      <c r="D240" s="68"/>
      <c r="E240" s="98">
        <v>4088</v>
      </c>
      <c r="F240" s="98"/>
      <c r="G240" s="35">
        <v>515105</v>
      </c>
      <c r="H240" s="35" t="s">
        <v>119</v>
      </c>
      <c r="I240" s="35"/>
      <c r="J240" s="39">
        <f t="shared" si="40"/>
        <v>612.00133333333338</v>
      </c>
      <c r="K240" s="68"/>
      <c r="L240" s="68"/>
      <c r="M240" s="68"/>
      <c r="N240" s="21" t="str">
        <f t="shared" si="41"/>
        <v/>
      </c>
      <c r="O240" s="18">
        <f t="shared" si="42"/>
        <v>0</v>
      </c>
      <c r="P240" s="18">
        <f t="shared" si="43"/>
        <v>612.00133333333338</v>
      </c>
      <c r="Q240" s="21"/>
    </row>
    <row r="241" spans="1:17" ht="18" customHeight="1" x14ac:dyDescent="0.25">
      <c r="A241" s="68" t="s">
        <v>107</v>
      </c>
      <c r="B241" s="68"/>
      <c r="C241" s="68"/>
      <c r="D241" s="68"/>
      <c r="E241" s="98">
        <v>4106</v>
      </c>
      <c r="F241" s="98"/>
      <c r="G241" s="35">
        <v>515105</v>
      </c>
      <c r="H241" s="35" t="s">
        <v>119</v>
      </c>
      <c r="I241" s="35"/>
      <c r="J241" s="39">
        <f t="shared" si="40"/>
        <v>612.00133333333338</v>
      </c>
      <c r="K241" s="68"/>
      <c r="L241" s="68"/>
      <c r="M241" s="68"/>
      <c r="N241" s="21" t="str">
        <f t="shared" si="41"/>
        <v/>
      </c>
      <c r="O241" s="18">
        <f t="shared" si="42"/>
        <v>0</v>
      </c>
      <c r="P241" s="18">
        <f t="shared" si="43"/>
        <v>612.00133333333338</v>
      </c>
      <c r="Q241" s="21"/>
    </row>
    <row r="242" spans="1:17" x14ac:dyDescent="0.25">
      <c r="A242" s="45" t="s">
        <v>154</v>
      </c>
      <c r="B242" s="45"/>
      <c r="C242" s="45"/>
      <c r="D242" s="45"/>
      <c r="E242" s="45"/>
      <c r="F242" s="45"/>
      <c r="G242" s="45"/>
      <c r="H242" s="45"/>
      <c r="I242" s="45"/>
      <c r="J242" s="20">
        <f>SUM(J235:J241)</f>
        <v>2295.0050000000001</v>
      </c>
      <c r="K242" s="46" t="b">
        <f>M231&gt;=J242</f>
        <v>1</v>
      </c>
      <c r="L242" s="47"/>
      <c r="M242" s="48"/>
      <c r="N242" s="21"/>
      <c r="O242" s="19">
        <f>SUM(O236:O241)</f>
        <v>459.00100000000003</v>
      </c>
      <c r="P242" s="19">
        <f>SUM(P236:P241)</f>
        <v>1836.0040000000001</v>
      </c>
      <c r="Q242" s="19">
        <f>SUM(O242:P242)</f>
        <v>2295.0050000000001</v>
      </c>
    </row>
    <row r="243" spans="1:17" x14ac:dyDescent="0.25">
      <c r="A243" s="1"/>
      <c r="B243" s="1"/>
      <c r="C243" s="1"/>
      <c r="D243" s="1"/>
      <c r="E243" s="2"/>
      <c r="F243" s="2"/>
      <c r="G243" s="2"/>
      <c r="H243" s="2"/>
      <c r="I243" s="2"/>
      <c r="J243" s="2"/>
      <c r="K243" s="1"/>
      <c r="L243" s="1"/>
      <c r="M243" s="7"/>
    </row>
    <row r="244" spans="1:17" x14ac:dyDescent="0.25">
      <c r="A244" s="97" t="s">
        <v>140</v>
      </c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</row>
    <row r="245" spans="1:17" x14ac:dyDescent="0.25">
      <c r="A245" s="82" t="s">
        <v>144</v>
      </c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</row>
    <row r="246" spans="1:17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12"/>
    </row>
    <row r="247" spans="1:17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</row>
    <row r="248" spans="1:17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</row>
    <row r="249" spans="1:17" x14ac:dyDescent="0.25">
      <c r="A249" s="118" t="s">
        <v>108</v>
      </c>
      <c r="B249" s="118"/>
      <c r="C249" s="118"/>
      <c r="D249" s="118"/>
      <c r="E249" s="118"/>
      <c r="F249" s="8"/>
      <c r="G249" s="8"/>
      <c r="H249" s="8"/>
      <c r="I249" s="118" t="s">
        <v>109</v>
      </c>
      <c r="J249" s="118"/>
      <c r="K249" s="118"/>
      <c r="L249" s="118"/>
      <c r="M249" s="118"/>
    </row>
    <row r="250" spans="1:17" x14ac:dyDescent="0.25">
      <c r="A250" s="118" t="s">
        <v>110</v>
      </c>
      <c r="B250" s="118"/>
      <c r="C250" s="118"/>
      <c r="D250" s="118"/>
      <c r="E250" s="118"/>
      <c r="F250" s="8"/>
      <c r="G250" s="8"/>
      <c r="H250" s="8"/>
      <c r="I250" s="118" t="s">
        <v>111</v>
      </c>
      <c r="J250" s="118"/>
      <c r="K250" s="118"/>
      <c r="L250" s="118"/>
      <c r="M250" s="118"/>
    </row>
    <row r="251" spans="1:17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</row>
    <row r="252" spans="1:17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</row>
    <row r="253" spans="1:17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</row>
    <row r="254" spans="1:17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</row>
    <row r="255" spans="1:17" x14ac:dyDescent="0.25">
      <c r="A255" s="8"/>
      <c r="B255" s="8"/>
      <c r="C255" s="8"/>
      <c r="D255" s="118" t="s">
        <v>112</v>
      </c>
      <c r="E255" s="118"/>
      <c r="F255" s="118"/>
      <c r="G255" s="118"/>
      <c r="H255" s="118"/>
      <c r="I255" s="118"/>
      <c r="J255" s="13"/>
      <c r="K255" s="8"/>
      <c r="L255" s="8"/>
      <c r="M255" s="8"/>
    </row>
    <row r="256" spans="1:17" x14ac:dyDescent="0.25">
      <c r="A256" s="8"/>
      <c r="B256" s="8"/>
      <c r="C256" s="8"/>
      <c r="D256" s="118" t="s">
        <v>113</v>
      </c>
      <c r="E256" s="118"/>
      <c r="F256" s="118"/>
      <c r="G256" s="118"/>
      <c r="H256" s="118"/>
      <c r="I256" s="118"/>
      <c r="J256" s="13"/>
      <c r="K256" s="8"/>
      <c r="L256" s="8"/>
      <c r="M256" s="8"/>
    </row>
  </sheetData>
  <sheetProtection algorithmName="SHA-512" hashValue="164afxlfXot14dNWqvXZyBmYd+9aT0DToTbqAo4HisqL2cd7lFe9rv1/YUuz8tPrJb3SHWzdkYBo2jaoLLCVNw==" saltValue="oUfisHK/rxdnLEdQx4QWdA==" spinCount="100000" sheet="1" objects="1" scenarios="1" formatCells="0" formatColumns="0" formatRows="0" insertColumns="0" insertRows="0" deleteColumns="0" deleteRows="0"/>
  <mergeCells count="513">
    <mergeCell ref="A131:M131"/>
    <mergeCell ref="A157:M157"/>
    <mergeCell ref="A250:E250"/>
    <mergeCell ref="I250:M250"/>
    <mergeCell ref="D255:I255"/>
    <mergeCell ref="D256:I256"/>
    <mergeCell ref="A218:D218"/>
    <mergeCell ref="E218:F218"/>
    <mergeCell ref="K218:M218"/>
    <mergeCell ref="A219:D219"/>
    <mergeCell ref="E219:F219"/>
    <mergeCell ref="K219:M219"/>
    <mergeCell ref="A249:E249"/>
    <mergeCell ref="I249:M249"/>
    <mergeCell ref="K242:M242"/>
    <mergeCell ref="K241:M241"/>
    <mergeCell ref="K239:M239"/>
    <mergeCell ref="K240:M240"/>
    <mergeCell ref="K237:M237"/>
    <mergeCell ref="K238:M238"/>
    <mergeCell ref="H234:I234"/>
    <mergeCell ref="K234:M235"/>
    <mergeCell ref="K236:M236"/>
    <mergeCell ref="K220:M220"/>
    <mergeCell ref="G31:G32"/>
    <mergeCell ref="G51:G52"/>
    <mergeCell ref="G75:G76"/>
    <mergeCell ref="G96:G97"/>
    <mergeCell ref="G120:G121"/>
    <mergeCell ref="G142:G143"/>
    <mergeCell ref="G165:G166"/>
    <mergeCell ref="A241:D241"/>
    <mergeCell ref="E241:F241"/>
    <mergeCell ref="A239:D239"/>
    <mergeCell ref="E239:F239"/>
    <mergeCell ref="A240:D240"/>
    <mergeCell ref="E240:F240"/>
    <mergeCell ref="A237:D237"/>
    <mergeCell ref="E237:F237"/>
    <mergeCell ref="A238:D238"/>
    <mergeCell ref="E238:F238"/>
    <mergeCell ref="A234:D235"/>
    <mergeCell ref="E234:F235"/>
    <mergeCell ref="A236:D236"/>
    <mergeCell ref="E236:F236"/>
    <mergeCell ref="A220:D220"/>
    <mergeCell ref="E220:F220"/>
    <mergeCell ref="A232:H232"/>
    <mergeCell ref="I232:M232"/>
    <mergeCell ref="A233:E233"/>
    <mergeCell ref="F233:M233"/>
    <mergeCell ref="G234:G235"/>
    <mergeCell ref="A216:D216"/>
    <mergeCell ref="E216:F216"/>
    <mergeCell ref="K216:M216"/>
    <mergeCell ref="A217:D217"/>
    <mergeCell ref="E217:F217"/>
    <mergeCell ref="K217:M217"/>
    <mergeCell ref="A214:D214"/>
    <mergeCell ref="E214:F214"/>
    <mergeCell ref="K214:M214"/>
    <mergeCell ref="A215:D215"/>
    <mergeCell ref="E215:F215"/>
    <mergeCell ref="K215:M215"/>
    <mergeCell ref="A212:D212"/>
    <mergeCell ref="E212:F212"/>
    <mergeCell ref="K212:M212"/>
    <mergeCell ref="A213:D213"/>
    <mergeCell ref="E213:F213"/>
    <mergeCell ref="K213:M213"/>
    <mergeCell ref="A210:D210"/>
    <mergeCell ref="E210:F210"/>
    <mergeCell ref="K210:M210"/>
    <mergeCell ref="A211:D211"/>
    <mergeCell ref="E211:F211"/>
    <mergeCell ref="K211:M211"/>
    <mergeCell ref="A206:H206"/>
    <mergeCell ref="I206:M206"/>
    <mergeCell ref="A207:E207"/>
    <mergeCell ref="F207:M207"/>
    <mergeCell ref="A208:D209"/>
    <mergeCell ref="E208:F209"/>
    <mergeCell ref="H208:I208"/>
    <mergeCell ref="K208:M209"/>
    <mergeCell ref="G208:G209"/>
    <mergeCell ref="A198:D198"/>
    <mergeCell ref="E198:F198"/>
    <mergeCell ref="K198:M198"/>
    <mergeCell ref="A199:D199"/>
    <mergeCell ref="E199:F199"/>
    <mergeCell ref="K199:M199"/>
    <mergeCell ref="A200:D200"/>
    <mergeCell ref="E200:F200"/>
    <mergeCell ref="K200:M200"/>
    <mergeCell ref="A196:D196"/>
    <mergeCell ref="E196:F196"/>
    <mergeCell ref="K196:M196"/>
    <mergeCell ref="A197:D197"/>
    <mergeCell ref="E197:F197"/>
    <mergeCell ref="K197:M197"/>
    <mergeCell ref="A194:D194"/>
    <mergeCell ref="E194:F194"/>
    <mergeCell ref="K194:M194"/>
    <mergeCell ref="A195:D195"/>
    <mergeCell ref="E195:F195"/>
    <mergeCell ref="K195:M195"/>
    <mergeCell ref="A192:D192"/>
    <mergeCell ref="E192:F192"/>
    <mergeCell ref="K192:M192"/>
    <mergeCell ref="A193:D193"/>
    <mergeCell ref="E193:F193"/>
    <mergeCell ref="K193:M193"/>
    <mergeCell ref="A189:D190"/>
    <mergeCell ref="E189:F190"/>
    <mergeCell ref="H189:I189"/>
    <mergeCell ref="K189:M190"/>
    <mergeCell ref="A191:D191"/>
    <mergeCell ref="E191:F191"/>
    <mergeCell ref="K191:M191"/>
    <mergeCell ref="G189:G190"/>
    <mergeCell ref="A175:D175"/>
    <mergeCell ref="E175:F175"/>
    <mergeCell ref="K175:M175"/>
    <mergeCell ref="A187:H187"/>
    <mergeCell ref="I187:M187"/>
    <mergeCell ref="A188:E188"/>
    <mergeCell ref="F188:M188"/>
    <mergeCell ref="A173:D173"/>
    <mergeCell ref="E173:F173"/>
    <mergeCell ref="K173:M173"/>
    <mergeCell ref="A174:D174"/>
    <mergeCell ref="E174:F174"/>
    <mergeCell ref="K174:M174"/>
    <mergeCell ref="A171:D171"/>
    <mergeCell ref="E171:F171"/>
    <mergeCell ref="K171:M171"/>
    <mergeCell ref="A172:D172"/>
    <mergeCell ref="E172:F172"/>
    <mergeCell ref="K172:M172"/>
    <mergeCell ref="A169:D169"/>
    <mergeCell ref="E169:F169"/>
    <mergeCell ref="K169:M169"/>
    <mergeCell ref="A170:D170"/>
    <mergeCell ref="E170:F170"/>
    <mergeCell ref="K170:M170"/>
    <mergeCell ref="A167:D167"/>
    <mergeCell ref="E167:F167"/>
    <mergeCell ref="K167:M167"/>
    <mergeCell ref="A168:D168"/>
    <mergeCell ref="E168:F168"/>
    <mergeCell ref="K168:M168"/>
    <mergeCell ref="A163:H163"/>
    <mergeCell ref="I163:M163"/>
    <mergeCell ref="A164:E164"/>
    <mergeCell ref="F164:M164"/>
    <mergeCell ref="A165:D166"/>
    <mergeCell ref="E165:F166"/>
    <mergeCell ref="H165:I165"/>
    <mergeCell ref="K165:M166"/>
    <mergeCell ref="A151:D151"/>
    <mergeCell ref="E151:F151"/>
    <mergeCell ref="K151:M151"/>
    <mergeCell ref="A155:D155"/>
    <mergeCell ref="E155:F155"/>
    <mergeCell ref="K155:M155"/>
    <mergeCell ref="A149:D149"/>
    <mergeCell ref="E149:F149"/>
    <mergeCell ref="K149:M149"/>
    <mergeCell ref="A150:D150"/>
    <mergeCell ref="E150:F150"/>
    <mergeCell ref="K150:M150"/>
    <mergeCell ref="A154:D154"/>
    <mergeCell ref="E154:F154"/>
    <mergeCell ref="K154:M154"/>
    <mergeCell ref="A152:D152"/>
    <mergeCell ref="E152:F152"/>
    <mergeCell ref="A153:D153"/>
    <mergeCell ref="E153:F153"/>
    <mergeCell ref="K152:M152"/>
    <mergeCell ref="K153:M153"/>
    <mergeCell ref="A148:D148"/>
    <mergeCell ref="E148:F148"/>
    <mergeCell ref="K148:M148"/>
    <mergeCell ref="A145:D145"/>
    <mergeCell ref="E145:F145"/>
    <mergeCell ref="K145:M145"/>
    <mergeCell ref="A146:D146"/>
    <mergeCell ref="E146:F146"/>
    <mergeCell ref="K146:M146"/>
    <mergeCell ref="E144:F144"/>
    <mergeCell ref="K144:M144"/>
    <mergeCell ref="A140:H140"/>
    <mergeCell ref="I140:M140"/>
    <mergeCell ref="A141:E141"/>
    <mergeCell ref="F141:M141"/>
    <mergeCell ref="A147:D147"/>
    <mergeCell ref="E147:F147"/>
    <mergeCell ref="K147:M147"/>
    <mergeCell ref="A128:D128"/>
    <mergeCell ref="E128:F128"/>
    <mergeCell ref="K128:M128"/>
    <mergeCell ref="A129:D129"/>
    <mergeCell ref="E129:F129"/>
    <mergeCell ref="K129:M129"/>
    <mergeCell ref="A126:D126"/>
    <mergeCell ref="E126:F126"/>
    <mergeCell ref="K126:M126"/>
    <mergeCell ref="A127:D127"/>
    <mergeCell ref="E127:F127"/>
    <mergeCell ref="K127:M127"/>
    <mergeCell ref="A124:D124"/>
    <mergeCell ref="E124:F124"/>
    <mergeCell ref="K124:M124"/>
    <mergeCell ref="A125:D125"/>
    <mergeCell ref="E125:F125"/>
    <mergeCell ref="K125:M125"/>
    <mergeCell ref="A122:D122"/>
    <mergeCell ref="E122:F122"/>
    <mergeCell ref="K122:M122"/>
    <mergeCell ref="A123:D123"/>
    <mergeCell ref="E123:F123"/>
    <mergeCell ref="K123:M123"/>
    <mergeCell ref="A118:H118"/>
    <mergeCell ref="I118:M118"/>
    <mergeCell ref="A119:E119"/>
    <mergeCell ref="F119:M119"/>
    <mergeCell ref="A120:D121"/>
    <mergeCell ref="E120:F121"/>
    <mergeCell ref="H120:I120"/>
    <mergeCell ref="K120:M121"/>
    <mergeCell ref="A105:D105"/>
    <mergeCell ref="E105:F105"/>
    <mergeCell ref="K105:M105"/>
    <mergeCell ref="A106:D106"/>
    <mergeCell ref="E106:F106"/>
    <mergeCell ref="K106:M106"/>
    <mergeCell ref="A107:D107"/>
    <mergeCell ref="E107:F107"/>
    <mergeCell ref="K107:M107"/>
    <mergeCell ref="A116:D117"/>
    <mergeCell ref="E116:H117"/>
    <mergeCell ref="I116:L116"/>
    <mergeCell ref="I117:L117"/>
    <mergeCell ref="A103:D103"/>
    <mergeCell ref="E103:F103"/>
    <mergeCell ref="K103:M103"/>
    <mergeCell ref="A104:D104"/>
    <mergeCell ref="E104:F104"/>
    <mergeCell ref="K104:M104"/>
    <mergeCell ref="A101:D101"/>
    <mergeCell ref="E101:F101"/>
    <mergeCell ref="K101:M101"/>
    <mergeCell ref="A102:D102"/>
    <mergeCell ref="E102:F102"/>
    <mergeCell ref="K102:M102"/>
    <mergeCell ref="A99:D99"/>
    <mergeCell ref="E99:F99"/>
    <mergeCell ref="K99:M99"/>
    <mergeCell ref="A100:D100"/>
    <mergeCell ref="E100:F100"/>
    <mergeCell ref="K100:M100"/>
    <mergeCell ref="A96:D97"/>
    <mergeCell ref="E96:F97"/>
    <mergeCell ref="H96:I96"/>
    <mergeCell ref="K96:M97"/>
    <mergeCell ref="A98:D98"/>
    <mergeCell ref="E98:F98"/>
    <mergeCell ref="K98:M98"/>
    <mergeCell ref="A87:D87"/>
    <mergeCell ref="E87:F87"/>
    <mergeCell ref="K87:M87"/>
    <mergeCell ref="A94:H94"/>
    <mergeCell ref="I94:M94"/>
    <mergeCell ref="A95:E95"/>
    <mergeCell ref="F95:M95"/>
    <mergeCell ref="A83:D83"/>
    <mergeCell ref="E83:F83"/>
    <mergeCell ref="K83:M83"/>
    <mergeCell ref="A84:D84"/>
    <mergeCell ref="E84:F84"/>
    <mergeCell ref="K84:M84"/>
    <mergeCell ref="A81:D81"/>
    <mergeCell ref="E81:F81"/>
    <mergeCell ref="K81:M81"/>
    <mergeCell ref="A82:D82"/>
    <mergeCell ref="E82:F82"/>
    <mergeCell ref="K82:M82"/>
    <mergeCell ref="A79:D79"/>
    <mergeCell ref="E79:F79"/>
    <mergeCell ref="K79:M79"/>
    <mergeCell ref="A80:D80"/>
    <mergeCell ref="E80:F80"/>
    <mergeCell ref="K80:M80"/>
    <mergeCell ref="A77:D77"/>
    <mergeCell ref="E77:F77"/>
    <mergeCell ref="K77:M77"/>
    <mergeCell ref="A78:D78"/>
    <mergeCell ref="E78:F78"/>
    <mergeCell ref="K78:M78"/>
    <mergeCell ref="A73:H73"/>
    <mergeCell ref="I73:M73"/>
    <mergeCell ref="A74:E74"/>
    <mergeCell ref="F74:M74"/>
    <mergeCell ref="A75:D76"/>
    <mergeCell ref="E75:F76"/>
    <mergeCell ref="H75:I75"/>
    <mergeCell ref="K75:M76"/>
    <mergeCell ref="A41:D41"/>
    <mergeCell ref="E41:F41"/>
    <mergeCell ref="K41:M41"/>
    <mergeCell ref="A49:H49"/>
    <mergeCell ref="I49:M49"/>
    <mergeCell ref="A50:E50"/>
    <mergeCell ref="F50:M50"/>
    <mergeCell ref="A44:M44"/>
    <mergeCell ref="A56:D56"/>
    <mergeCell ref="E56:F56"/>
    <mergeCell ref="K56:M56"/>
    <mergeCell ref="A43:I43"/>
    <mergeCell ref="K43:M43"/>
    <mergeCell ref="A47:D48"/>
    <mergeCell ref="E47:H48"/>
    <mergeCell ref="I47:L47"/>
    <mergeCell ref="I48:L48"/>
    <mergeCell ref="A54:D54"/>
    <mergeCell ref="E54:F54"/>
    <mergeCell ref="K54:M54"/>
    <mergeCell ref="A55:D55"/>
    <mergeCell ref="E55:F55"/>
    <mergeCell ref="K55:M55"/>
    <mergeCell ref="A42:D42"/>
    <mergeCell ref="E33:F33"/>
    <mergeCell ref="K33:M33"/>
    <mergeCell ref="A34:D34"/>
    <mergeCell ref="E34:F34"/>
    <mergeCell ref="K34:M34"/>
    <mergeCell ref="A39:D39"/>
    <mergeCell ref="E39:F39"/>
    <mergeCell ref="K39:M39"/>
    <mergeCell ref="A40:D40"/>
    <mergeCell ref="E40:F40"/>
    <mergeCell ref="K40:M40"/>
    <mergeCell ref="A37:D37"/>
    <mergeCell ref="E37:F37"/>
    <mergeCell ref="K37:M37"/>
    <mergeCell ref="A38:D38"/>
    <mergeCell ref="E38:F38"/>
    <mergeCell ref="K38:M38"/>
    <mergeCell ref="A35:D35"/>
    <mergeCell ref="E35:F35"/>
    <mergeCell ref="K35:M35"/>
    <mergeCell ref="A36:D36"/>
    <mergeCell ref="E36:F36"/>
    <mergeCell ref="K36:M36"/>
    <mergeCell ref="A33:D33"/>
    <mergeCell ref="A30:E30"/>
    <mergeCell ref="F30:M30"/>
    <mergeCell ref="A31:D32"/>
    <mergeCell ref="E31:F32"/>
    <mergeCell ref="H31:I31"/>
    <mergeCell ref="K31:M32"/>
    <mergeCell ref="K24:M24"/>
    <mergeCell ref="J31:J32"/>
    <mergeCell ref="A13:H13"/>
    <mergeCell ref="I13:M13"/>
    <mergeCell ref="A29:H29"/>
    <mergeCell ref="I29:M29"/>
    <mergeCell ref="E23:F23"/>
    <mergeCell ref="K18:M18"/>
    <mergeCell ref="K19:M19"/>
    <mergeCell ref="K20:M20"/>
    <mergeCell ref="K21:M21"/>
    <mergeCell ref="K22:M22"/>
    <mergeCell ref="K23:M23"/>
    <mergeCell ref="A21:D21"/>
    <mergeCell ref="A22:D22"/>
    <mergeCell ref="A23:D23"/>
    <mergeCell ref="E18:F18"/>
    <mergeCell ref="E19:F19"/>
    <mergeCell ref="E42:F42"/>
    <mergeCell ref="K42:M42"/>
    <mergeCell ref="A60:D60"/>
    <mergeCell ref="E60:F60"/>
    <mergeCell ref="K60:M60"/>
    <mergeCell ref="A61:D61"/>
    <mergeCell ref="E61:F61"/>
    <mergeCell ref="K61:M61"/>
    <mergeCell ref="A51:D52"/>
    <mergeCell ref="E51:F52"/>
    <mergeCell ref="H51:I51"/>
    <mergeCell ref="K51:M52"/>
    <mergeCell ref="A53:D53"/>
    <mergeCell ref="E53:F53"/>
    <mergeCell ref="K53:M53"/>
    <mergeCell ref="E57:F57"/>
    <mergeCell ref="K57:M57"/>
    <mergeCell ref="A57:D57"/>
    <mergeCell ref="A58:D58"/>
    <mergeCell ref="E58:F58"/>
    <mergeCell ref="K58:M58"/>
    <mergeCell ref="A59:D59"/>
    <mergeCell ref="E59:F59"/>
    <mergeCell ref="A245:M245"/>
    <mergeCell ref="A65:M65"/>
    <mergeCell ref="A89:M89"/>
    <mergeCell ref="A109:M109"/>
    <mergeCell ref="A177:M177"/>
    <mergeCell ref="A222:M222"/>
    <mergeCell ref="D1:M1"/>
    <mergeCell ref="D2:M2"/>
    <mergeCell ref="D3:M3"/>
    <mergeCell ref="D4:M4"/>
    <mergeCell ref="A5:M6"/>
    <mergeCell ref="A1:C4"/>
    <mergeCell ref="K17:M17"/>
    <mergeCell ref="A18:D18"/>
    <mergeCell ref="A19:D19"/>
    <mergeCell ref="A20:D20"/>
    <mergeCell ref="F14:M14"/>
    <mergeCell ref="H15:I15"/>
    <mergeCell ref="K15:M16"/>
    <mergeCell ref="E15:F16"/>
    <mergeCell ref="A15:D16"/>
    <mergeCell ref="A14:E14"/>
    <mergeCell ref="G15:G16"/>
    <mergeCell ref="A244:M244"/>
    <mergeCell ref="I11:L11"/>
    <mergeCell ref="I12:L12"/>
    <mergeCell ref="A11:D12"/>
    <mergeCell ref="E11:H12"/>
    <mergeCell ref="A24:I24"/>
    <mergeCell ref="A27:D28"/>
    <mergeCell ref="E27:H28"/>
    <mergeCell ref="I27:L27"/>
    <mergeCell ref="I28:L28"/>
    <mergeCell ref="J15:J16"/>
    <mergeCell ref="A17:D17"/>
    <mergeCell ref="E17:F17"/>
    <mergeCell ref="E20:F20"/>
    <mergeCell ref="E21:F21"/>
    <mergeCell ref="E22:F22"/>
    <mergeCell ref="A71:D72"/>
    <mergeCell ref="E71:H72"/>
    <mergeCell ref="I71:L71"/>
    <mergeCell ref="I72:L72"/>
    <mergeCell ref="A64:I64"/>
    <mergeCell ref="K64:M64"/>
    <mergeCell ref="J51:J52"/>
    <mergeCell ref="A92:D93"/>
    <mergeCell ref="E92:H93"/>
    <mergeCell ref="I92:L92"/>
    <mergeCell ref="I93:L93"/>
    <mergeCell ref="A85:D85"/>
    <mergeCell ref="E85:F85"/>
    <mergeCell ref="K85:M85"/>
    <mergeCell ref="A86:D86"/>
    <mergeCell ref="E86:F86"/>
    <mergeCell ref="K86:M86"/>
    <mergeCell ref="A62:D62"/>
    <mergeCell ref="E62:F62"/>
    <mergeCell ref="K62:M62"/>
    <mergeCell ref="A63:D63"/>
    <mergeCell ref="E63:F63"/>
    <mergeCell ref="K63:M63"/>
    <mergeCell ref="K59:M59"/>
    <mergeCell ref="K130:M130"/>
    <mergeCell ref="A156:I156"/>
    <mergeCell ref="K156:M156"/>
    <mergeCell ref="A176:I176"/>
    <mergeCell ref="K176:M176"/>
    <mergeCell ref="A201:I201"/>
    <mergeCell ref="K201:M201"/>
    <mergeCell ref="A138:D139"/>
    <mergeCell ref="E138:H139"/>
    <mergeCell ref="I138:L138"/>
    <mergeCell ref="I139:L139"/>
    <mergeCell ref="A161:D162"/>
    <mergeCell ref="E161:H162"/>
    <mergeCell ref="I161:L161"/>
    <mergeCell ref="I162:L162"/>
    <mergeCell ref="A185:D186"/>
    <mergeCell ref="E185:H186"/>
    <mergeCell ref="I185:L185"/>
    <mergeCell ref="I186:L186"/>
    <mergeCell ref="A142:D143"/>
    <mergeCell ref="E142:F143"/>
    <mergeCell ref="H142:I142"/>
    <mergeCell ref="K142:M143"/>
    <mergeCell ref="A144:D144"/>
    <mergeCell ref="A242:I242"/>
    <mergeCell ref="A221:I221"/>
    <mergeCell ref="K221:M221"/>
    <mergeCell ref="J75:J76"/>
    <mergeCell ref="J96:J97"/>
    <mergeCell ref="J120:J121"/>
    <mergeCell ref="J142:J143"/>
    <mergeCell ref="J165:J166"/>
    <mergeCell ref="J189:J190"/>
    <mergeCell ref="J208:J209"/>
    <mergeCell ref="J234:J235"/>
    <mergeCell ref="A204:D205"/>
    <mergeCell ref="E204:H205"/>
    <mergeCell ref="I204:L204"/>
    <mergeCell ref="I205:L205"/>
    <mergeCell ref="A230:D231"/>
    <mergeCell ref="E230:H231"/>
    <mergeCell ref="I230:L230"/>
    <mergeCell ref="I231:L231"/>
    <mergeCell ref="A88:I88"/>
    <mergeCell ref="K88:M88"/>
    <mergeCell ref="A108:I108"/>
    <mergeCell ref="K108:M108"/>
    <mergeCell ref="A130:I130"/>
  </mergeCells>
  <pageMargins left="0.27559055118110237" right="0.19685039370078741" top="0.39370078740157483" bottom="0.39370078740157483" header="0.31496062992125984" footer="0.31496062992125984"/>
  <pageSetup paperSize="9" orientation="portrait" r:id="rId1"/>
  <headerFooter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Setembro</vt:lpstr>
      <vt:lpstr>Setembro!Area_de_impressao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Andreza Gallas</cp:lastModifiedBy>
  <cp:lastPrinted>2018-10-23T11:30:34Z</cp:lastPrinted>
  <dcterms:created xsi:type="dcterms:W3CDTF">2018-10-06T20:00:34Z</dcterms:created>
  <dcterms:modified xsi:type="dcterms:W3CDTF">2018-10-26T14:20:11Z</dcterms:modified>
</cp:coreProperties>
</file>